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nduchpavel\Downloads\"/>
    </mc:Choice>
  </mc:AlternateContent>
  <bookViews>
    <workbookView xWindow="0" yWindow="0" windowWidth="28800" windowHeight="1230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Pol'!$A$1:$U$183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73" i="12" l="1"/>
  <c r="F39" i="1" s="1"/>
  <c r="F9" i="12"/>
  <c r="G9" i="12" s="1"/>
  <c r="I9" i="12"/>
  <c r="K9" i="12"/>
  <c r="O9" i="12"/>
  <c r="O8" i="12" s="1"/>
  <c r="Q9" i="12"/>
  <c r="U9" i="12"/>
  <c r="F13" i="12"/>
  <c r="G13" i="12" s="1"/>
  <c r="M13" i="12" s="1"/>
  <c r="I13" i="12"/>
  <c r="K13" i="12"/>
  <c r="O13" i="12"/>
  <c r="Q13" i="12"/>
  <c r="U13" i="12"/>
  <c r="F15" i="12"/>
  <c r="G15" i="12" s="1"/>
  <c r="I15" i="12"/>
  <c r="K15" i="12"/>
  <c r="M15" i="12"/>
  <c r="O15" i="12"/>
  <c r="Q15" i="12"/>
  <c r="U15" i="12"/>
  <c r="G19" i="12"/>
  <c r="I48" i="1" s="1"/>
  <c r="F20" i="12"/>
  <c r="G20" i="12"/>
  <c r="M20" i="12" s="1"/>
  <c r="M19" i="12" s="1"/>
  <c r="I20" i="12"/>
  <c r="I19" i="12" s="1"/>
  <c r="K20" i="12"/>
  <c r="K19" i="12" s="1"/>
  <c r="O20" i="12"/>
  <c r="O19" i="12" s="1"/>
  <c r="Q20" i="12"/>
  <c r="Q19" i="12" s="1"/>
  <c r="U20" i="12"/>
  <c r="U19" i="12" s="1"/>
  <c r="O22" i="12"/>
  <c r="F23" i="12"/>
  <c r="G23" i="12"/>
  <c r="M23" i="12" s="1"/>
  <c r="M22" i="12" s="1"/>
  <c r="I23" i="12"/>
  <c r="I22" i="12" s="1"/>
  <c r="K23" i="12"/>
  <c r="K22" i="12" s="1"/>
  <c r="O23" i="12"/>
  <c r="Q23" i="12"/>
  <c r="Q22" i="12" s="1"/>
  <c r="U23" i="12"/>
  <c r="U22" i="12" s="1"/>
  <c r="F26" i="12"/>
  <c r="G26" i="12" s="1"/>
  <c r="I26" i="12"/>
  <c r="K26" i="12"/>
  <c r="O26" i="12"/>
  <c r="Q26" i="12"/>
  <c r="U26" i="12"/>
  <c r="F29" i="12"/>
  <c r="G29" i="12" s="1"/>
  <c r="M29" i="12" s="1"/>
  <c r="I29" i="12"/>
  <c r="K29" i="12"/>
  <c r="O29" i="12"/>
  <c r="Q29" i="12"/>
  <c r="U29" i="12"/>
  <c r="F31" i="12"/>
  <c r="G31" i="12" s="1"/>
  <c r="M31" i="12" s="1"/>
  <c r="I31" i="12"/>
  <c r="K31" i="12"/>
  <c r="O31" i="12"/>
  <c r="Q31" i="12"/>
  <c r="U31" i="12"/>
  <c r="F34" i="12"/>
  <c r="G34" i="12" s="1"/>
  <c r="M34" i="12" s="1"/>
  <c r="I34" i="12"/>
  <c r="K34" i="12"/>
  <c r="O34" i="12"/>
  <c r="Q34" i="12"/>
  <c r="U34" i="12"/>
  <c r="F37" i="12"/>
  <c r="G37" i="12" s="1"/>
  <c r="M37" i="12" s="1"/>
  <c r="I37" i="12"/>
  <c r="K37" i="12"/>
  <c r="O37" i="12"/>
  <c r="Q37" i="12"/>
  <c r="U37" i="12"/>
  <c r="F40" i="12"/>
  <c r="G40" i="12" s="1"/>
  <c r="G39" i="12" s="1"/>
  <c r="I51" i="1" s="1"/>
  <c r="I40" i="12"/>
  <c r="I39" i="12" s="1"/>
  <c r="K40" i="12"/>
  <c r="O40" i="12"/>
  <c r="Q40" i="12"/>
  <c r="Q39" i="12" s="1"/>
  <c r="U40" i="12"/>
  <c r="U39" i="12" s="1"/>
  <c r="F44" i="12"/>
  <c r="G44" i="12" s="1"/>
  <c r="M44" i="12" s="1"/>
  <c r="I44" i="12"/>
  <c r="K44" i="12"/>
  <c r="O44" i="12"/>
  <c r="Q44" i="12"/>
  <c r="U44" i="12"/>
  <c r="F50" i="12"/>
  <c r="G50" i="12"/>
  <c r="M50" i="12" s="1"/>
  <c r="I50" i="12"/>
  <c r="K50" i="12"/>
  <c r="K49" i="12" s="1"/>
  <c r="O50" i="12"/>
  <c r="O49" i="12" s="1"/>
  <c r="Q50" i="12"/>
  <c r="Q49" i="12" s="1"/>
  <c r="U50" i="12"/>
  <c r="F51" i="12"/>
  <c r="G51" i="12"/>
  <c r="M51" i="12" s="1"/>
  <c r="I51" i="12"/>
  <c r="K51" i="12"/>
  <c r="O51" i="12"/>
  <c r="Q51" i="12"/>
  <c r="U51" i="12"/>
  <c r="F53" i="12"/>
  <c r="G53" i="12"/>
  <c r="M53" i="12" s="1"/>
  <c r="I53" i="12"/>
  <c r="K53" i="12"/>
  <c r="O53" i="12"/>
  <c r="Q53" i="12"/>
  <c r="U53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1" i="12"/>
  <c r="G61" i="12" s="1"/>
  <c r="I61" i="12"/>
  <c r="K61" i="12"/>
  <c r="O61" i="12"/>
  <c r="Q61" i="12"/>
  <c r="U61" i="12"/>
  <c r="F63" i="12"/>
  <c r="G63" i="12" s="1"/>
  <c r="M63" i="12" s="1"/>
  <c r="I63" i="12"/>
  <c r="K63" i="12"/>
  <c r="O63" i="12"/>
  <c r="Q63" i="12"/>
  <c r="U63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8" i="12"/>
  <c r="G68" i="12" s="1"/>
  <c r="G67" i="12" s="1"/>
  <c r="I55" i="1" s="1"/>
  <c r="I68" i="12"/>
  <c r="I67" i="12" s="1"/>
  <c r="K68" i="12"/>
  <c r="K67" i="12" s="1"/>
  <c r="O68" i="12"/>
  <c r="O67" i="12" s="1"/>
  <c r="Q68" i="12"/>
  <c r="Q67" i="12" s="1"/>
  <c r="U68" i="12"/>
  <c r="U67" i="12" s="1"/>
  <c r="G78" i="12"/>
  <c r="I56" i="1" s="1"/>
  <c r="F79" i="12"/>
  <c r="G79" i="12"/>
  <c r="M79" i="12" s="1"/>
  <c r="M78" i="12" s="1"/>
  <c r="I79" i="12"/>
  <c r="I78" i="12" s="1"/>
  <c r="K79" i="12"/>
  <c r="K78" i="12" s="1"/>
  <c r="O79" i="12"/>
  <c r="O78" i="12" s="1"/>
  <c r="Q79" i="12"/>
  <c r="Q78" i="12" s="1"/>
  <c r="U79" i="12"/>
  <c r="U78" i="12" s="1"/>
  <c r="F83" i="12"/>
  <c r="G83" i="12"/>
  <c r="M83" i="12" s="1"/>
  <c r="I83" i="12"/>
  <c r="K83" i="12"/>
  <c r="O83" i="12"/>
  <c r="Q83" i="12"/>
  <c r="U83" i="12"/>
  <c r="F84" i="12"/>
  <c r="G84" i="12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8" i="12"/>
  <c r="G88" i="12" s="1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4" i="12"/>
  <c r="G94" i="12" s="1"/>
  <c r="I94" i="12"/>
  <c r="I93" i="12" s="1"/>
  <c r="K94" i="12"/>
  <c r="K93" i="12" s="1"/>
  <c r="O94" i="12"/>
  <c r="O93" i="12" s="1"/>
  <c r="Q94" i="12"/>
  <c r="Q93" i="12" s="1"/>
  <c r="U94" i="12"/>
  <c r="U93" i="12" s="1"/>
  <c r="F101" i="12"/>
  <c r="G101" i="12" s="1"/>
  <c r="M101" i="12" s="1"/>
  <c r="I101" i="12"/>
  <c r="K101" i="12"/>
  <c r="O101" i="12"/>
  <c r="Q101" i="12"/>
  <c r="U101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10" i="12"/>
  <c r="G110" i="12"/>
  <c r="M110" i="12" s="1"/>
  <c r="I110" i="12"/>
  <c r="K110" i="12"/>
  <c r="O110" i="12"/>
  <c r="Q110" i="12"/>
  <c r="U110" i="12"/>
  <c r="F112" i="12"/>
  <c r="G112" i="12" s="1"/>
  <c r="M112" i="12" s="1"/>
  <c r="I112" i="12"/>
  <c r="K112" i="12"/>
  <c r="O112" i="12"/>
  <c r="Q112" i="12"/>
  <c r="U112" i="12"/>
  <c r="F114" i="12"/>
  <c r="G114" i="12"/>
  <c r="M114" i="12" s="1"/>
  <c r="I114" i="12"/>
  <c r="K114" i="12"/>
  <c r="O114" i="12"/>
  <c r="Q114" i="12"/>
  <c r="U114" i="12"/>
  <c r="F116" i="12"/>
  <c r="G116" i="12" s="1"/>
  <c r="M116" i="12" s="1"/>
  <c r="I116" i="12"/>
  <c r="K116" i="12"/>
  <c r="O116" i="12"/>
  <c r="Q116" i="12"/>
  <c r="U116" i="12"/>
  <c r="F119" i="12"/>
  <c r="G119" i="12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2" i="12"/>
  <c r="G122" i="12" s="1"/>
  <c r="I122" i="12"/>
  <c r="K122" i="12"/>
  <c r="O122" i="12"/>
  <c r="Q122" i="12"/>
  <c r="U122" i="12"/>
  <c r="F126" i="12"/>
  <c r="G126" i="12"/>
  <c r="M126" i="12" s="1"/>
  <c r="I126" i="12"/>
  <c r="K126" i="12"/>
  <c r="O126" i="12"/>
  <c r="Q126" i="12"/>
  <c r="U126" i="12"/>
  <c r="F130" i="12"/>
  <c r="G130" i="12" s="1"/>
  <c r="M130" i="12" s="1"/>
  <c r="I130" i="12"/>
  <c r="K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5" i="12"/>
  <c r="G135" i="12" s="1"/>
  <c r="M135" i="12" s="1"/>
  <c r="I135" i="12"/>
  <c r="K135" i="12"/>
  <c r="O135" i="12"/>
  <c r="Q135" i="12"/>
  <c r="U135" i="12"/>
  <c r="F140" i="12"/>
  <c r="G140" i="12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2" i="12"/>
  <c r="G142" i="12"/>
  <c r="M142" i="12" s="1"/>
  <c r="I142" i="12"/>
  <c r="K142" i="12"/>
  <c r="O142" i="12"/>
  <c r="Q142" i="12"/>
  <c r="U142" i="12"/>
  <c r="F144" i="12"/>
  <c r="G144" i="12" s="1"/>
  <c r="I144" i="12"/>
  <c r="I143" i="12" s="1"/>
  <c r="K144" i="12"/>
  <c r="K143" i="12" s="1"/>
  <c r="O144" i="12"/>
  <c r="Q144" i="12"/>
  <c r="U144" i="12"/>
  <c r="U143" i="12" s="1"/>
  <c r="F146" i="12"/>
  <c r="G146" i="12" s="1"/>
  <c r="M146" i="12" s="1"/>
  <c r="I146" i="12"/>
  <c r="K146" i="12"/>
  <c r="O146" i="12"/>
  <c r="Q146" i="12"/>
  <c r="U146" i="12"/>
  <c r="K147" i="12"/>
  <c r="F148" i="12"/>
  <c r="G148" i="12" s="1"/>
  <c r="G147" i="12" s="1"/>
  <c r="I63" i="1" s="1"/>
  <c r="I18" i="1" s="1"/>
  <c r="I148" i="12"/>
  <c r="I147" i="12" s="1"/>
  <c r="K148" i="12"/>
  <c r="M148" i="12"/>
  <c r="M147" i="12" s="1"/>
  <c r="O148" i="12"/>
  <c r="O147" i="12" s="1"/>
  <c r="Q148" i="12"/>
  <c r="Q147" i="12" s="1"/>
  <c r="U148" i="12"/>
  <c r="U147" i="12" s="1"/>
  <c r="F150" i="12"/>
  <c r="G150" i="12" s="1"/>
  <c r="M150" i="12" s="1"/>
  <c r="I150" i="12"/>
  <c r="K150" i="12"/>
  <c r="O150" i="12"/>
  <c r="Q150" i="12"/>
  <c r="U150" i="12"/>
  <c r="F151" i="12"/>
  <c r="G151" i="12"/>
  <c r="M151" i="12" s="1"/>
  <c r="I151" i="12"/>
  <c r="K151" i="12"/>
  <c r="O151" i="12"/>
  <c r="Q151" i="12"/>
  <c r="U151" i="12"/>
  <c r="F153" i="12"/>
  <c r="G153" i="12" s="1"/>
  <c r="M153" i="12" s="1"/>
  <c r="I153" i="12"/>
  <c r="K153" i="12"/>
  <c r="O153" i="12"/>
  <c r="Q153" i="12"/>
  <c r="U153" i="12"/>
  <c r="F154" i="12"/>
  <c r="G154" i="12"/>
  <c r="M154" i="12" s="1"/>
  <c r="I154" i="12"/>
  <c r="K154" i="12"/>
  <c r="O154" i="12"/>
  <c r="Q154" i="12"/>
  <c r="U154" i="12"/>
  <c r="F156" i="12"/>
  <c r="G156" i="12" s="1"/>
  <c r="M156" i="12" s="1"/>
  <c r="I156" i="12"/>
  <c r="K156" i="12"/>
  <c r="O156" i="12"/>
  <c r="Q156" i="12"/>
  <c r="U156" i="12"/>
  <c r="F159" i="12"/>
  <c r="G159" i="12"/>
  <c r="M159" i="12" s="1"/>
  <c r="I159" i="12"/>
  <c r="K159" i="12"/>
  <c r="O159" i="12"/>
  <c r="Q159" i="12"/>
  <c r="U159" i="12"/>
  <c r="F160" i="12"/>
  <c r="G160" i="12" s="1"/>
  <c r="M160" i="12" s="1"/>
  <c r="I160" i="12"/>
  <c r="K160" i="12"/>
  <c r="O160" i="12"/>
  <c r="Q160" i="12"/>
  <c r="U160" i="12"/>
  <c r="F161" i="12"/>
  <c r="G161" i="12"/>
  <c r="M161" i="12" s="1"/>
  <c r="I161" i="12"/>
  <c r="K161" i="12"/>
  <c r="O161" i="12"/>
  <c r="Q161" i="12"/>
  <c r="U161" i="12"/>
  <c r="F162" i="12"/>
  <c r="G162" i="12" s="1"/>
  <c r="G158" i="12" s="1"/>
  <c r="I65" i="1" s="1"/>
  <c r="I19" i="1" s="1"/>
  <c r="I162" i="12"/>
  <c r="K162" i="12"/>
  <c r="O162" i="12"/>
  <c r="Q162" i="12"/>
  <c r="U162" i="12"/>
  <c r="F164" i="12"/>
  <c r="G164" i="12"/>
  <c r="M164" i="12" s="1"/>
  <c r="I164" i="12"/>
  <c r="K164" i="12"/>
  <c r="O164" i="12"/>
  <c r="Q164" i="12"/>
  <c r="U164" i="12"/>
  <c r="F166" i="12"/>
  <c r="G166" i="12" s="1"/>
  <c r="M166" i="12" s="1"/>
  <c r="I166" i="12"/>
  <c r="K166" i="12"/>
  <c r="O166" i="12"/>
  <c r="Q166" i="12"/>
  <c r="U166" i="12"/>
  <c r="F167" i="12"/>
  <c r="G167" i="12"/>
  <c r="M167" i="12" s="1"/>
  <c r="I167" i="12"/>
  <c r="K167" i="12"/>
  <c r="O167" i="12"/>
  <c r="Q167" i="12"/>
  <c r="U167" i="12"/>
  <c r="F169" i="12"/>
  <c r="G169" i="12" s="1"/>
  <c r="M169" i="12" s="1"/>
  <c r="I169" i="12"/>
  <c r="K169" i="12"/>
  <c r="O169" i="12"/>
  <c r="Q169" i="12"/>
  <c r="U169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Q100" i="12" l="1"/>
  <c r="I52" i="12"/>
  <c r="U52" i="12"/>
  <c r="M122" i="12"/>
  <c r="G121" i="12"/>
  <c r="I61" i="1" s="1"/>
  <c r="F40" i="1"/>
  <c r="G23" i="1" s="1"/>
  <c r="K158" i="12"/>
  <c r="U149" i="12"/>
  <c r="U82" i="12"/>
  <c r="I60" i="12"/>
  <c r="U25" i="12"/>
  <c r="O25" i="12"/>
  <c r="AD173" i="12"/>
  <c r="G39" i="1" s="1"/>
  <c r="G40" i="1" s="1"/>
  <c r="G25" i="1" s="1"/>
  <c r="G26" i="1" s="1"/>
  <c r="I149" i="12"/>
  <c r="I121" i="12"/>
  <c r="U158" i="12"/>
  <c r="I158" i="12"/>
  <c r="Q149" i="12"/>
  <c r="O109" i="12"/>
  <c r="O100" i="12"/>
  <c r="Q82" i="12"/>
  <c r="Q60" i="12"/>
  <c r="K25" i="12"/>
  <c r="K8" i="12"/>
  <c r="M68" i="12"/>
  <c r="M67" i="12" s="1"/>
  <c r="U60" i="12"/>
  <c r="O60" i="12"/>
  <c r="O52" i="12"/>
  <c r="O39" i="12"/>
  <c r="I25" i="12"/>
  <c r="U8" i="12"/>
  <c r="I8" i="12"/>
  <c r="U121" i="12"/>
  <c r="Q109" i="12"/>
  <c r="M100" i="12"/>
  <c r="I82" i="12"/>
  <c r="Q158" i="12"/>
  <c r="O149" i="12"/>
  <c r="Q143" i="12"/>
  <c r="O121" i="12"/>
  <c r="K109" i="12"/>
  <c r="K100" i="12"/>
  <c r="G82" i="12"/>
  <c r="I57" i="1" s="1"/>
  <c r="O82" i="12"/>
  <c r="O158" i="12"/>
  <c r="K149" i="12"/>
  <c r="O143" i="12"/>
  <c r="Q121" i="12"/>
  <c r="K121" i="12"/>
  <c r="U109" i="12"/>
  <c r="I109" i="12"/>
  <c r="U100" i="12"/>
  <c r="I100" i="12"/>
  <c r="K82" i="12"/>
  <c r="K60" i="12"/>
  <c r="Q52" i="12"/>
  <c r="K52" i="12"/>
  <c r="G52" i="12"/>
  <c r="I53" i="1" s="1"/>
  <c r="U49" i="12"/>
  <c r="I49" i="12"/>
  <c r="K39" i="12"/>
  <c r="Q25" i="12"/>
  <c r="Q8" i="12"/>
  <c r="M144" i="12"/>
  <c r="M143" i="12" s="1"/>
  <c r="G143" i="12"/>
  <c r="I62" i="1" s="1"/>
  <c r="M121" i="12"/>
  <c r="G109" i="12"/>
  <c r="I60" i="1" s="1"/>
  <c r="M52" i="12"/>
  <c r="G49" i="12"/>
  <c r="I52" i="1" s="1"/>
  <c r="G149" i="12"/>
  <c r="I64" i="1" s="1"/>
  <c r="M94" i="12"/>
  <c r="M93" i="12" s="1"/>
  <c r="G93" i="12"/>
  <c r="I58" i="1" s="1"/>
  <c r="M82" i="12"/>
  <c r="M61" i="12"/>
  <c r="M60" i="12" s="1"/>
  <c r="G60" i="12"/>
  <c r="I54" i="1" s="1"/>
  <c r="M149" i="12"/>
  <c r="G100" i="12"/>
  <c r="I59" i="1" s="1"/>
  <c r="M40" i="12"/>
  <c r="M39" i="12" s="1"/>
  <c r="M109" i="12"/>
  <c r="M49" i="12"/>
  <c r="M26" i="12"/>
  <c r="M25" i="12" s="1"/>
  <c r="G25" i="12"/>
  <c r="I50" i="1" s="1"/>
  <c r="G8" i="12"/>
  <c r="M9" i="12"/>
  <c r="M8" i="12" s="1"/>
  <c r="G22" i="12"/>
  <c r="I49" i="1" s="1"/>
  <c r="M162" i="12"/>
  <c r="M158" i="12" s="1"/>
  <c r="M84" i="12"/>
  <c r="I17" i="1" l="1"/>
  <c r="G24" i="1"/>
  <c r="G29" i="1" s="1"/>
  <c r="H39" i="1"/>
  <c r="H40" i="1" s="1"/>
  <c r="G28" i="1"/>
  <c r="I39" i="1"/>
  <c r="I40" i="1" s="1"/>
  <c r="J39" i="1" s="1"/>
  <c r="J40" i="1" s="1"/>
  <c r="G173" i="12"/>
  <c r="I47" i="1"/>
  <c r="I16" i="1" l="1"/>
  <c r="I21" i="1" s="1"/>
  <c r="I6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<sst xmlns="http://schemas.openxmlformats.org/spreadsheetml/2006/main" count="673" uniqueCount="321">
  <si>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</si>
  <si>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</si>
  <si>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</si>
  <si>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</si>
  <si>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</si>
  <si>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</si>
  <si>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</si>
  <si>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</si>
  <si>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</si>
  <si>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</si>
  <si>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</si>
  <si>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</si>
  <si>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</si>
  <si>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</si>
  <si>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</si>
  <si>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</si>
  <si>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</si>
  <si>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</si>
  <si>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</si>
  <si>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</si>
  <si>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</si>
  <si>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</si>
  <si>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</si>
  <si>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</si>
  <si>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</si>
  <si>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</si>
  <si>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</si>
  <si>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</si>
  <si>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</si>
  <si>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</si>
  <si>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</si>
  <si>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</si>
  <si>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</si>
  <si>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</si>
  <si>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</si>
  <si>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</si>
  <si>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</si>
  <si>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</si>
  <si>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</si>
  <si>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</si>
  <si>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</si>
  <si>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</si>
  <si>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</si>
  <si>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</si>
  <si>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</si>
  <si>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2023-0019-Zimní stadion - stavební úpravy sociálek SZ-2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</si>
  <si>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</si>
  <si>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</si>
  <si>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</si>
  <si>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</si>
  <si>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</si>
  <si>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</si>
  <si>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</si>
  <si>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</si>
  <si>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</si>
  <si>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</si>
  <si>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</si>
  <si>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</si>
  <si>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</si>
  <si>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</si>
  <si>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</si>
  <si>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</si>
  <si>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</si>
  <si>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</si>
  <si>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</si>
  <si>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</si>
  <si>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</si>
  <si>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</si>
  <si>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</si>
  <si>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</si>
  <si>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</si>
  <si>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</si>
  <si>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</si>
  <si>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</si>
  <si>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</si>
  <si>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</si>
  <si>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</si>
  <si>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</si>
  <si>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</si>
  <si>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</si>
  <si>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</si>
  <si>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</si>
  <si>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</si>
  <si>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</si>
  <si>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</si>
  <si>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</si>
  <si>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</si>
  <si>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</si>
  <si>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</si>
  <si>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</si>
  <si>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</si>
  <si>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</si>
  <si>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</si>
  <si>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</si>
  <si>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</si>
  <si>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</si>
  <si>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</si>
  <si>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</si>
  <si>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</si>
  <si>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</si>
  <si>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</si>
  <si>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</si>
  <si>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</si>
  <si>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</si>
  <si>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</si>
  <si>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</si>
  <si>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</si>
  <si>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</si>
  <si>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</si>
  <si>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</si>
  <si>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</si>
  <si>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</si>
  <si>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</si>
  <si>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</si>
  <si>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</si>
  <si>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</si>
  <si>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602011102R00</t>
  </si>
  <si>
    <t>Postřik cementový, ručně</t>
  </si>
  <si>
    <t>m2</t>
  </si>
  <si>
    <t>POL1_0</t>
  </si>
  <si>
    <t>(3,00+3,15)*2*0,80</t>
  </si>
  <si>
    <t>VV</t>
  </si>
  <si>
    <t>-1,80*0,40</t>
  </si>
  <si>
    <t>(1,80+0,40+0,40)*0,15</t>
  </si>
  <si>
    <t>611421331R00</t>
  </si>
  <si>
    <t>Oprava váp.omítek stropů do 30% plochy - štukových</t>
  </si>
  <si>
    <t>oprava omítek stropů:3,15*3,00</t>
  </si>
  <si>
    <t>612474510RT1</t>
  </si>
  <si>
    <t>Omítka stěn vnitřní jednovrstvá vápenocement. filc, na pálené cihly a tvarovky</t>
  </si>
  <si>
    <t>632411150RU1</t>
  </si>
  <si>
    <t>3,15*3,00</t>
  </si>
  <si>
    <t>952901111R00</t>
  </si>
  <si>
    <t>Vyčištění budov o výšce podlaží do 4 m</t>
  </si>
  <si>
    <t>962031116R00</t>
  </si>
  <si>
    <t>Bourání příček z cihel pálených plných tl. 100 mm</t>
  </si>
  <si>
    <t>(0,90+0,90+1,15)*2,15</t>
  </si>
  <si>
    <t>-1,97*0,60</t>
  </si>
  <si>
    <t>965042231RT2</t>
  </si>
  <si>
    <t>Bourání mazanin betonových tl. nad 10 cm, pl. 4 m2, ručně tl. mazaniny 15 - 20 cm</t>
  </si>
  <si>
    <t>m3</t>
  </si>
  <si>
    <t>3,00*3,15*0,15</t>
  </si>
  <si>
    <t>965081713R00</t>
  </si>
  <si>
    <t>Bourání dlažeb keramických tl.10 mm, nad 1 m2</t>
  </si>
  <si>
    <t>3,00*3,15</t>
  </si>
  <si>
    <t>-(0,90+0,90+1,15)*0,10</t>
  </si>
  <si>
    <t>968061125R00</t>
  </si>
  <si>
    <t>Vyvěšení dřevěných dveřních křídel pl. do 2 m2</t>
  </si>
  <si>
    <t>kus</t>
  </si>
  <si>
    <t>vyvěšení dveřního křídla do WC kabiny:1,00</t>
  </si>
  <si>
    <t>vyvěšení dveřního křídla vstupu do sociálního zařízení (dveře se vyvěsí a budou vyměněny za nové - zárubeň zůstáva stávající):1,00</t>
  </si>
  <si>
    <t>968072455R00</t>
  </si>
  <si>
    <t>Vybourání kovových dveřních zárubní pl. do 2 m2</t>
  </si>
  <si>
    <t>vybourání dveřních zárubní do WC kabiny:1,97*0,80</t>
  </si>
  <si>
    <t>978013191R00</t>
  </si>
  <si>
    <t>Otlučení omítek vnitřních stěn v rozsahu do 100 %</t>
  </si>
  <si>
    <t>(3,15+3,00)*2*0,80</t>
  </si>
  <si>
    <t>978059531R00</t>
  </si>
  <si>
    <t>Odsekání vnitřních obkladů stěn nad 2 m2</t>
  </si>
  <si>
    <t>(2,40+3,15)*2,00</t>
  </si>
  <si>
    <t>(0,90*0,80*1,15-0,60)*2,00</t>
  </si>
  <si>
    <t>(2,90+0,80+1,15-0,60)*2,00</t>
  </si>
  <si>
    <t>1,80*0,15</t>
  </si>
  <si>
    <t>999281108R00</t>
  </si>
  <si>
    <t>Přesun hmot pro opravy a údržbu do výšky 12 m</t>
  </si>
  <si>
    <t>t</t>
  </si>
  <si>
    <t>999281193R00</t>
  </si>
  <si>
    <t>Přesun hmot, opravy a údržba, příplatek do 1 km</t>
  </si>
  <si>
    <t>711212002RT3</t>
  </si>
  <si>
    <t>Hydroizolační povlak - nátěr nebo stěrka, pružná hydroizolace tl. 2mm</t>
  </si>
  <si>
    <t>izolace podlahy:3,00*3,15</t>
  </si>
  <si>
    <t>izolace pod dlažby:(3,00+3,15)*2*2,00</t>
  </si>
  <si>
    <t>998711202R00</t>
  </si>
  <si>
    <t>Přesun hmot pro izolace proti vodě, výšky do 12 m</t>
  </si>
  <si>
    <t>998711294R00</t>
  </si>
  <si>
    <t>Příplatek zvětš. přesun, izol. proti vodě do 1 km</t>
  </si>
  <si>
    <t>713121111RT1</t>
  </si>
  <si>
    <t>Izolace tepelná podlah na sucho, jednovrstvá, materiál ve specifikaci</t>
  </si>
  <si>
    <t>'tepelná izolace podlahy:3,00*3,15</t>
  </si>
  <si>
    <t>28375704R</t>
  </si>
  <si>
    <t>Deska izolační stabilizov. EPS 100  1000 x 500 mm</t>
  </si>
  <si>
    <t>POL3_0</t>
  </si>
  <si>
    <t>dodávka izolantu pro tepelnou izolaci pod podlahové vytápění:3,00*3,15*0,10</t>
  </si>
  <si>
    <t>998713202R00</t>
  </si>
  <si>
    <t>Přesun hmot pro izolace tepelné, výšky do 12 m</t>
  </si>
  <si>
    <t>998713294R00</t>
  </si>
  <si>
    <t>Příplatek zvětš. přesun, izolace tepelné do 1 km</t>
  </si>
  <si>
    <t>720_01</t>
  </si>
  <si>
    <t>soubor</t>
  </si>
  <si>
    <t>nové rozvody teplé a studené vody - 1 komplet:1,00</t>
  </si>
  <si>
    <t>nové trubní rozvody kanalizace - 1 komplet:</t>
  </si>
  <si>
    <t>klozet zavěsný se splachovací nádržkou a nástěnným tlačítkem - 1 kompl.:</t>
  </si>
  <si>
    <t>pisoáry včetně automatického splachování a pisoárového sifonu - 14 komplety:</t>
  </si>
  <si>
    <t>umyvadlo keramické se sifonem a nástěnou baterií - 2 komplety:</t>
  </si>
  <si>
    <t>Sprchový tlačítkový časový směsovací ventil se sprchovou nástěnou růžicí - 4 kompl.:</t>
  </si>
  <si>
    <t>Nerezový odtokový žlab 90 cm do sprchy - 5 ks:</t>
  </si>
  <si>
    <t>podlahové vpusti s nerezovou mřížkou - 2 ks:</t>
  </si>
  <si>
    <t>svěnový ventil s připojením na hadici - 1 ks:</t>
  </si>
  <si>
    <t>722220851R00</t>
  </si>
  <si>
    <t>Demontáž armatur s jedním závitem G 3/4</t>
  </si>
  <si>
    <t>demontáž rohových ventilů u klozetů:1,00</t>
  </si>
  <si>
    <t>demontáž rohových ventilů u umyvadel:3*2,00</t>
  </si>
  <si>
    <t>725110811R00</t>
  </si>
  <si>
    <t>Demontáž klozetů splachovacích</t>
  </si>
  <si>
    <t>725210821R00</t>
  </si>
  <si>
    <t>Demontáž umyvadel bez výtokových armatur</t>
  </si>
  <si>
    <t>725840850R00</t>
  </si>
  <si>
    <t>Demontáž baterie sprch.diferenciální G 3/4x1</t>
  </si>
  <si>
    <t>725820802R00</t>
  </si>
  <si>
    <t>Demontáž baterie stojánkové do 1otvoru</t>
  </si>
  <si>
    <t>demontáž stojánkových beterií u demontovaných umyvadel:3,00</t>
  </si>
  <si>
    <t>725_01</t>
  </si>
  <si>
    <t>Dodávka a osazení plastového zásobníku na tekuté, mýdlo, bílé barvy, obsah mýdla 400 ml</t>
  </si>
  <si>
    <t>725_02</t>
  </si>
  <si>
    <t>Dodávka a osazení plastového zásobníku na ručníly, o rozměru 275 x 370 x 110 mm,  bílé barvy</t>
  </si>
  <si>
    <t>725_03</t>
  </si>
  <si>
    <t>Dodávka a osazení zrcadla na umyvadlo, antivandal o rozměru 500 x 700 mm</t>
  </si>
  <si>
    <t>998725202R00</t>
  </si>
  <si>
    <t>Přesun hmot pro zařizovací předměty, výšky do 12 m</t>
  </si>
  <si>
    <t>998725294R00</t>
  </si>
  <si>
    <t>Příplatek zvětš. přesun, zařiz. předměty do 1 km</t>
  </si>
  <si>
    <t>730_01</t>
  </si>
  <si>
    <t>Podlahové vytápění</t>
  </si>
  <si>
    <t>hliníková roznášecí fólie:1,00</t>
  </si>
  <si>
    <t>rozvody podlahového vytápění s roztečí do 300 mm::</t>
  </si>
  <si>
    <t>krycí PE fólie izolace::</t>
  </si>
  <si>
    <t>okrajová dilatační páska::</t>
  </si>
  <si>
    <t>Rozvaděč a sběrač podlahového topení::</t>
  </si>
  <si>
    <t>766_01</t>
  </si>
  <si>
    <t>WC sanitární kabina materiál HPL tl 12,00 mm, včetně instalace</t>
  </si>
  <si>
    <t>součástí kabiny jsou silnostěné hliníkové montážní profily:1,00</t>
  </si>
  <si>
    <t>panty a nohy z elexovného hliník:</t>
  </si>
  <si>
    <t>včetně dveří s otočným WC zámkem v nerezovém provedení:</t>
  </si>
  <si>
    <t>766661112R00</t>
  </si>
  <si>
    <t>Montáž dveří do zárubně,otevíravých 1kř.do 0,8 m</t>
  </si>
  <si>
    <t>611603335R</t>
  </si>
  <si>
    <t>Dveře vnitřní hladké plné 60x197, jednokřídlé</t>
  </si>
  <si>
    <t>998766202R00</t>
  </si>
  <si>
    <t>Přesun hmot pro truhlářské konstr., výšky do 12 m</t>
  </si>
  <si>
    <t>998766294R00</t>
  </si>
  <si>
    <t>Příplatek zvětš. přesun, truhlář. konstr. do 1 km</t>
  </si>
  <si>
    <t>771101210R00</t>
  </si>
  <si>
    <t>Penetrace podkladu pod dlažby</t>
  </si>
  <si>
    <t>771212113R00</t>
  </si>
  <si>
    <t>Kladení dlažby keramické do TM, vel. do 400x400 mm</t>
  </si>
  <si>
    <t>771579795V01</t>
  </si>
  <si>
    <t>Příplatek za spárování vodotěsnou hmotou - plošně</t>
  </si>
  <si>
    <t>597701102R</t>
  </si>
  <si>
    <t>Dlaždice keramické dle, výběru investora</t>
  </si>
  <si>
    <t>prořez 5%:9,45*0,05</t>
  </si>
  <si>
    <t>998771202R00</t>
  </si>
  <si>
    <t>Přesun hmot pro podlahy z dlaždic, výšky do 12 m</t>
  </si>
  <si>
    <t>998771294R00</t>
  </si>
  <si>
    <t>Příplatek zvětš. přesun, podl. z dlaždic do 1 km</t>
  </si>
  <si>
    <t>781101111R00</t>
  </si>
  <si>
    <t>Vyrovnání podkladu maltou ze SMS tl. do 7 mm</t>
  </si>
  <si>
    <t>(3,00+3,15)*2*2,00</t>
  </si>
  <si>
    <t>781101121R00</t>
  </si>
  <si>
    <t>Provedení penetrace podkladu - práce</t>
  </si>
  <si>
    <t>24551401R</t>
  </si>
  <si>
    <t>Ceresit CT 17 základ pro penetraci á 5 l</t>
  </si>
  <si>
    <t>l</t>
  </si>
  <si>
    <t>781415016RT3</t>
  </si>
  <si>
    <t>Montáž obkladů stěn, porovin.,tmel, nad 20x25 cm</t>
  </si>
  <si>
    <t>597813753R</t>
  </si>
  <si>
    <t>Obkládačka 30x60, dle výběru investora</t>
  </si>
  <si>
    <t>prořez 5%:23,688*0,05</t>
  </si>
  <si>
    <t>781491001V01</t>
  </si>
  <si>
    <t>Montáž lišt k obkladům vč. dodávky lišt</t>
  </si>
  <si>
    <t>m</t>
  </si>
  <si>
    <t>998781202R00</t>
  </si>
  <si>
    <t>Přesun hmot pro obklady keramické, výšky do 12 m</t>
  </si>
  <si>
    <t>998781294R00</t>
  </si>
  <si>
    <t>Příplatek zvětš. přesun, obkl. keramické do 1 km</t>
  </si>
  <si>
    <t>784161601R00</t>
  </si>
  <si>
    <t>Penetrace podkladu nátěrem HET, Hetline, 1 x</t>
  </si>
  <si>
    <t>9,45+9,51</t>
  </si>
  <si>
    <t>784165212R00</t>
  </si>
  <si>
    <t>Malba HET Super malba, bílá, bez penetrace, 2x</t>
  </si>
  <si>
    <t>M21_01</t>
  </si>
  <si>
    <t>Svítidlo stropní s LED délky 150 cm, výkon 60W, IPO 44, včetně instalace</t>
  </si>
  <si>
    <t>979081111R00</t>
  </si>
  <si>
    <t>Odvoz suti a vybour. hmot na skládku do 1 km</t>
  </si>
  <si>
    <t>979081121R00</t>
  </si>
  <si>
    <t>Příplatek k odvozu za každý další 1 km</t>
  </si>
  <si>
    <t>odvoz za dalších 5 km:6,97683*5</t>
  </si>
  <si>
    <t>979082111R00</t>
  </si>
  <si>
    <t>Vnitrostaveništní doprava suti do 10 m</t>
  </si>
  <si>
    <t>979082121R00</t>
  </si>
  <si>
    <t>Příplatek k vnitrost. dopravě suti za dalších 5 m</t>
  </si>
  <si>
    <t>příplatek za daslších 20 m:6,97683*4</t>
  </si>
  <si>
    <t>979990107R00</t>
  </si>
  <si>
    <t>Poplatek za uložení suti - směs betonu,cihel,dřeva, skupina odpadu 170904</t>
  </si>
  <si>
    <t>včetně poplatků a dokladů o uložení:6,97683</t>
  </si>
  <si>
    <t>005121010R</t>
  </si>
  <si>
    <t>Vybudování a zprovoznění zařízení staveniště</t>
  </si>
  <si>
    <t>Soubor</t>
  </si>
  <si>
    <t>005121020R</t>
  </si>
  <si>
    <t>Provoz a údržba zařízení staveniště</t>
  </si>
  <si>
    <t>005121030R</t>
  </si>
  <si>
    <t>Likvidace a vyklizení zařízení staveniště</t>
  </si>
  <si>
    <t>005121045V</t>
  </si>
  <si>
    <t>Spotřeba médií (elektrická energie, voda)</t>
  </si>
  <si>
    <t>bude sledováno a v případě požadavku provozovatele zimního stadionu zaplatí dodavatel:1,00</t>
  </si>
  <si>
    <t>005121048V</t>
  </si>
  <si>
    <t>Uvedení poškozených konstrukcí do původního stavu, na vlastní náklady zhotovitele</t>
  </si>
  <si>
    <t>pokud dojde činností zhotovitele k poškození stávajících konstrukcí nebo prvků, je zhotovitel povinen na vlastní náklady uvést poškozené konstrukce a prvky do stávajícího stavu:1,00</t>
  </si>
  <si>
    <t>005121049V</t>
  </si>
  <si>
    <t>Úklid staveniště před protokolárním předáním a, převzetím díla</t>
  </si>
  <si>
    <t>005121052V</t>
  </si>
  <si>
    <t>Příprava a doložení dokladů nezbytných k předání a, převzetí díla</t>
  </si>
  <si>
    <t>včetně certifikátů a prohlášení o shodě použitých materiálů a výrobků:1,00</t>
  </si>
  <si>
    <t>005121055V</t>
  </si>
  <si>
    <t>Předání díla proběhne na základě „Předávacího, protokolu" který podepíšou účastnící stavby</t>
  </si>
  <si>
    <t>a kde se uvedou všechny případné závady, nedodělky a připomínky:1,00</t>
  </si>
  <si>
    <t>Převzít dílo lze pouze v případě, že uvedené nedostatky jsou nepodstatného charakteru a nebrání bezpečnému užívání a provozování díla:</t>
  </si>
  <si>
    <t/>
  </si>
  <si>
    <t>SUM</t>
  </si>
  <si>
    <t>Poznámky uchazeče k zadání</t>
  </si>
  <si>
    <t>POPUZIV</t>
  </si>
  <si>
    <t>END</t>
  </si>
  <si>
    <t>Potěr ze SMS, ruční zpracování, tl. 50 mm, samonivelační anhydritový potěr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</si>
</sst>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7" fillId="0" borderId="38" xfId="0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186" t="s">
        <v>42</v>
      </c>
      <c r="C1" s="187"/>
      <c r="D1" s="187"/>
      <c r="E1" s="187"/>
      <c r="F1" s="187"/>
      <c r="G1" s="187"/>
      <c r="H1" s="187"/>
      <c r="I1" s="187"/>
      <c r="J1" s="188"/>
    </row>
    <row r="2" spans="1:15" ht="23.25" customHeight="1" x14ac:dyDescent="0.2">
      <c r="A2" s="3"/>
      <c r="B2" s="71" t="s">
        <v>40</v>
      </c>
      <c r="C2" s="72"/>
      <c r="D2" s="211" t="s">
        <v>45</v>
      </c>
      <c r="E2" s="212"/>
      <c r="F2" s="212"/>
      <c r="G2" s="212"/>
      <c r="H2" s="212"/>
      <c r="I2" s="212"/>
      <c r="J2" s="213"/>
      <c r="O2" s="1"/>
    </row>
    <row r="3" spans="1:15" ht="23.25" hidden="1" customHeight="1" x14ac:dyDescent="0.2">
      <c r="A3" s="3"/>
      <c r="B3" s="73" t="s">
        <v>43</v>
      </c>
      <c r="C3" s="74"/>
      <c r="D3" s="204"/>
      <c r="E3" s="205"/>
      <c r="F3" s="205"/>
      <c r="G3" s="205"/>
      <c r="H3" s="205"/>
      <c r="I3" s="205"/>
      <c r="J3" s="206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/>
      <c r="E5" s="23"/>
      <c r="F5" s="23"/>
      <c r="G5" s="23"/>
      <c r="H5" s="25" t="s">
        <v>33</v>
      </c>
      <c r="I5" s="80"/>
      <c r="J5" s="9"/>
    </row>
    <row r="6" spans="1:15" ht="15.75" customHeight="1" x14ac:dyDescent="0.2">
      <c r="A6" s="3"/>
      <c r="B6" s="35"/>
      <c r="C6" s="23"/>
      <c r="D6" s="80"/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5"/>
      <c r="E11" s="215"/>
      <c r="F11" s="215"/>
      <c r="G11" s="215"/>
      <c r="H11" s="25" t="s">
        <v>33</v>
      </c>
      <c r="I11" s="83"/>
      <c r="J11" s="9"/>
    </row>
    <row r="12" spans="1:15" ht="15.75" customHeight="1" x14ac:dyDescent="0.2">
      <c r="A12" s="3"/>
      <c r="B12" s="35"/>
      <c r="C12" s="23"/>
      <c r="D12" s="216"/>
      <c r="E12" s="216"/>
      <c r="F12" s="216"/>
      <c r="G12" s="216"/>
      <c r="H12" s="25" t="s">
        <v>34</v>
      </c>
      <c r="I12" s="83"/>
      <c r="J12" s="9"/>
    </row>
    <row r="13" spans="1:15" ht="15.75" customHeight="1" x14ac:dyDescent="0.2">
      <c r="A13" s="3"/>
      <c r="B13" s="36"/>
      <c r="C13" s="82"/>
      <c r="D13" s="203"/>
      <c r="E13" s="203"/>
      <c r="F13" s="203"/>
      <c r="G13" s="203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4"/>
      <c r="F15" s="214"/>
      <c r="G15" s="200"/>
      <c r="H15" s="200"/>
      <c r="I15" s="200" t="s">
        <v>28</v>
      </c>
      <c r="J15" s="201"/>
    </row>
    <row r="16" spans="1:15" ht="23.25" customHeight="1" x14ac:dyDescent="0.2">
      <c r="A16" s="129" t="s">
        <v>23</v>
      </c>
      <c r="B16" s="130" t="s">
        <v>23</v>
      </c>
      <c r="C16" s="48"/>
      <c r="D16" s="49"/>
      <c r="E16" s="195"/>
      <c r="F16" s="202"/>
      <c r="G16" s="195"/>
      <c r="H16" s="202"/>
      <c r="I16" s="195">
        <f>SUMIF(F47:F65,A16,I47:I65)+SUMIF(F47:F65,"PSU",I47:I65)</f>
        <v>0</v>
      </c>
      <c r="J16" s="196"/>
    </row>
    <row r="17" spans="1:10" ht="23.25" customHeight="1" x14ac:dyDescent="0.2">
      <c r="A17" s="129" t="s">
        <v>24</v>
      </c>
      <c r="B17" s="130" t="s">
        <v>24</v>
      </c>
      <c r="C17" s="48"/>
      <c r="D17" s="49"/>
      <c r="E17" s="195"/>
      <c r="F17" s="202"/>
      <c r="G17" s="195"/>
      <c r="H17" s="202"/>
      <c r="I17" s="195">
        <f>SUMIF(F47:F65,A17,I47:I65)</f>
        <v>0</v>
      </c>
      <c r="J17" s="196"/>
    </row>
    <row r="18" spans="1:10" ht="23.25" customHeight="1" x14ac:dyDescent="0.2">
      <c r="A18" s="129" t="s">
        <v>25</v>
      </c>
      <c r="B18" s="130" t="s">
        <v>25</v>
      </c>
      <c r="C18" s="48"/>
      <c r="D18" s="49"/>
      <c r="E18" s="195"/>
      <c r="F18" s="202"/>
      <c r="G18" s="195"/>
      <c r="H18" s="202"/>
      <c r="I18" s="195">
        <f>SUMIF(F47:F65,A18,I47:I65)</f>
        <v>0</v>
      </c>
      <c r="J18" s="196"/>
    </row>
    <row r="19" spans="1:10" ht="23.25" customHeight="1" x14ac:dyDescent="0.2">
      <c r="A19" s="129" t="s">
        <v>87</v>
      </c>
      <c r="B19" s="130" t="s">
        <v>26</v>
      </c>
      <c r="C19" s="48"/>
      <c r="D19" s="49"/>
      <c r="E19" s="195"/>
      <c r="F19" s="202"/>
      <c r="G19" s="195"/>
      <c r="H19" s="202"/>
      <c r="I19" s="195">
        <f>SUMIF(F47:F65,A19,I47:I65)</f>
        <v>0</v>
      </c>
      <c r="J19" s="196"/>
    </row>
    <row r="20" spans="1:10" ht="23.25" customHeight="1" x14ac:dyDescent="0.2">
      <c r="A20" s="129" t="s">
        <v>88</v>
      </c>
      <c r="B20" s="130" t="s">
        <v>27</v>
      </c>
      <c r="C20" s="48"/>
      <c r="D20" s="49"/>
      <c r="E20" s="195"/>
      <c r="F20" s="202"/>
      <c r="G20" s="195"/>
      <c r="H20" s="202"/>
      <c r="I20" s="195">
        <f>SUMIF(F47:F65,A20,I47:I65)</f>
        <v>0</v>
      </c>
      <c r="J20" s="196"/>
    </row>
    <row r="21" spans="1:10" ht="23.25" customHeight="1" x14ac:dyDescent="0.2">
      <c r="A21" s="3"/>
      <c r="B21" s="64" t="s">
        <v>28</v>
      </c>
      <c r="C21" s="65"/>
      <c r="D21" s="66"/>
      <c r="E21" s="197"/>
      <c r="F21" s="198"/>
      <c r="G21" s="197"/>
      <c r="H21" s="198"/>
      <c r="I21" s="197">
        <f>SUM(I16:J20)</f>
        <v>0</v>
      </c>
      <c r="J21" s="207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3">
        <f>ZakladDPHSniVypocet</f>
        <v>0</v>
      </c>
      <c r="H23" s="194"/>
      <c r="I23" s="194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18">
        <f>ZakladDPHSni*SazbaDPH1/100</f>
        <v>0</v>
      </c>
      <c r="H24" s="219"/>
      <c r="I24" s="219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3">
        <f>ZakladDPHZaklVypocet</f>
        <v>0</v>
      </c>
      <c r="H25" s="194"/>
      <c r="I25" s="194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89">
        <f>ZakladDPHZakl*SazbaDPH2/100</f>
        <v>0</v>
      </c>
      <c r="H26" s="190"/>
      <c r="I26" s="190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91">
        <f>0</f>
        <v>0</v>
      </c>
      <c r="H27" s="191"/>
      <c r="I27" s="191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199">
        <f>ZakladDPHSniVypocet+ZakladDPHZaklVypocet</f>
        <v>0</v>
      </c>
      <c r="H28" s="199"/>
      <c r="I28" s="199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2">
        <f>ZakladDPHSni+DPHSni+ZakladDPHZakl+DPHZakl+Zaokrouhleni</f>
        <v>0</v>
      </c>
      <c r="H29" s="192"/>
      <c r="I29" s="192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45077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17" t="s">
        <v>2</v>
      </c>
      <c r="E35" s="217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46</v>
      </c>
      <c r="C39" s="220" t="s">
        <v>45</v>
      </c>
      <c r="D39" s="221"/>
      <c r="E39" s="221"/>
      <c r="F39" s="97">
        <f>'Rozpočet Pol'!AC173</f>
        <v>0</v>
      </c>
      <c r="G39" s="98">
        <f>'Rozpočet Pol'!AD173</f>
        <v>0</v>
      </c>
      <c r="H39" s="99">
        <f>(F39*SazbaDPH1/100)+(G39*SazbaDPH2/100)</f>
        <v>0</v>
      </c>
      <c r="I39" s="99">
        <f>F39+G39+H39</f>
        <v>0</v>
      </c>
      <c r="J39" s="93" t="str">
        <f>IF(_xlfn.SINGLE(CenaCelkemVypocet)=0,"",I39/_xlfn.SINGLE(CenaCelkemVypocet)*100)</f>
        <v/>
      </c>
    </row>
    <row r="40" spans="1:10" ht="25.5" hidden="1" customHeight="1" x14ac:dyDescent="0.2">
      <c r="A40" s="86"/>
      <c r="B40" s="222" t="s">
        <v>47</v>
      </c>
      <c r="C40" s="223"/>
      <c r="D40" s="223"/>
      <c r="E40" s="224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4" spans="1:10" ht="15.75" x14ac:dyDescent="0.25">
      <c r="B44" s="109" t="s">
        <v>49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8" t="s">
        <v>50</v>
      </c>
      <c r="G46" s="118"/>
      <c r="H46" s="118"/>
      <c r="I46" s="225" t="s">
        <v>28</v>
      </c>
      <c r="J46" s="225"/>
    </row>
    <row r="47" spans="1:10" ht="25.5" customHeight="1" x14ac:dyDescent="0.2">
      <c r="A47" s="111"/>
      <c r="B47" s="119" t="s">
        <v>51</v>
      </c>
      <c r="C47" s="227" t="s">
        <v>52</v>
      </c>
      <c r="D47" s="228"/>
      <c r="E47" s="228"/>
      <c r="F47" s="121" t="s">
        <v>23</v>
      </c>
      <c r="G47" s="122"/>
      <c r="H47" s="122"/>
      <c r="I47" s="226">
        <f>'Rozpočet Pol'!G8</f>
        <v>0</v>
      </c>
      <c r="J47" s="226"/>
    </row>
    <row r="48" spans="1:10" ht="25.5" customHeight="1" x14ac:dyDescent="0.2">
      <c r="A48" s="111"/>
      <c r="B48" s="113" t="s">
        <v>53</v>
      </c>
      <c r="C48" s="209" t="s">
        <v>54</v>
      </c>
      <c r="D48" s="210"/>
      <c r="E48" s="210"/>
      <c r="F48" s="123" t="s">
        <v>23</v>
      </c>
      <c r="G48" s="124"/>
      <c r="H48" s="124"/>
      <c r="I48" s="208">
        <f>'Rozpočet Pol'!G19</f>
        <v>0</v>
      </c>
      <c r="J48" s="208"/>
    </row>
    <row r="49" spans="1:10" ht="25.5" customHeight="1" x14ac:dyDescent="0.2">
      <c r="A49" s="111"/>
      <c r="B49" s="113" t="s">
        <v>55</v>
      </c>
      <c r="C49" s="209" t="s">
        <v>56</v>
      </c>
      <c r="D49" s="210"/>
      <c r="E49" s="210"/>
      <c r="F49" s="123" t="s">
        <v>23</v>
      </c>
      <c r="G49" s="124"/>
      <c r="H49" s="124"/>
      <c r="I49" s="208">
        <f>'Rozpočet Pol'!G22</f>
        <v>0</v>
      </c>
      <c r="J49" s="208"/>
    </row>
    <row r="50" spans="1:10" ht="25.5" customHeight="1" x14ac:dyDescent="0.2">
      <c r="A50" s="111"/>
      <c r="B50" s="113" t="s">
        <v>57</v>
      </c>
      <c r="C50" s="209" t="s">
        <v>58</v>
      </c>
      <c r="D50" s="210"/>
      <c r="E50" s="210"/>
      <c r="F50" s="123" t="s">
        <v>23</v>
      </c>
      <c r="G50" s="124"/>
      <c r="H50" s="124"/>
      <c r="I50" s="208">
        <f>'Rozpočet Pol'!G25</f>
        <v>0</v>
      </c>
      <c r="J50" s="208"/>
    </row>
    <row r="51" spans="1:10" ht="25.5" customHeight="1" x14ac:dyDescent="0.2">
      <c r="A51" s="111"/>
      <c r="B51" s="113" t="s">
        <v>59</v>
      </c>
      <c r="C51" s="209" t="s">
        <v>60</v>
      </c>
      <c r="D51" s="210"/>
      <c r="E51" s="210"/>
      <c r="F51" s="123" t="s">
        <v>23</v>
      </c>
      <c r="G51" s="124"/>
      <c r="H51" s="124"/>
      <c r="I51" s="208">
        <f>'Rozpočet Pol'!G39</f>
        <v>0</v>
      </c>
      <c r="J51" s="208"/>
    </row>
    <row r="52" spans="1:10" ht="25.5" customHeight="1" x14ac:dyDescent="0.2">
      <c r="A52" s="111"/>
      <c r="B52" s="113" t="s">
        <v>61</v>
      </c>
      <c r="C52" s="209" t="s">
        <v>62</v>
      </c>
      <c r="D52" s="210"/>
      <c r="E52" s="210"/>
      <c r="F52" s="123" t="s">
        <v>23</v>
      </c>
      <c r="G52" s="124"/>
      <c r="H52" s="124"/>
      <c r="I52" s="208">
        <f>'Rozpočet Pol'!G49</f>
        <v>0</v>
      </c>
      <c r="J52" s="208"/>
    </row>
    <row r="53" spans="1:10" ht="25.5" customHeight="1" x14ac:dyDescent="0.2">
      <c r="A53" s="111"/>
      <c r="B53" s="113" t="s">
        <v>63</v>
      </c>
      <c r="C53" s="209" t="s">
        <v>64</v>
      </c>
      <c r="D53" s="210"/>
      <c r="E53" s="210"/>
      <c r="F53" s="123" t="s">
        <v>24</v>
      </c>
      <c r="G53" s="124"/>
      <c r="H53" s="124"/>
      <c r="I53" s="208">
        <f>'Rozpočet Pol'!G52</f>
        <v>0</v>
      </c>
      <c r="J53" s="208"/>
    </row>
    <row r="54" spans="1:10" ht="25.5" customHeight="1" x14ac:dyDescent="0.2">
      <c r="A54" s="111"/>
      <c r="B54" s="113" t="s">
        <v>65</v>
      </c>
      <c r="C54" s="209" t="s">
        <v>66</v>
      </c>
      <c r="D54" s="210"/>
      <c r="E54" s="210"/>
      <c r="F54" s="123" t="s">
        <v>24</v>
      </c>
      <c r="G54" s="124"/>
      <c r="H54" s="124"/>
      <c r="I54" s="208">
        <f>'Rozpočet Pol'!G60</f>
        <v>0</v>
      </c>
      <c r="J54" s="208"/>
    </row>
    <row r="55" spans="1:10" ht="25.5" customHeight="1" x14ac:dyDescent="0.2">
      <c r="A55" s="111"/>
      <c r="B55" s="113" t="s">
        <v>67</v>
      </c>
      <c r="C55" s="209" t="s">
        <v>68</v>
      </c>
      <c r="D55" s="210"/>
      <c r="E55" s="210"/>
      <c r="F55" s="123" t="s">
        <v>24</v>
      </c>
      <c r="G55" s="124"/>
      <c r="H55" s="124"/>
      <c r="I55" s="208">
        <f>'Rozpočet Pol'!G67</f>
        <v>0</v>
      </c>
      <c r="J55" s="208"/>
    </row>
    <row r="56" spans="1:10" ht="25.5" customHeight="1" x14ac:dyDescent="0.2">
      <c r="A56" s="111"/>
      <c r="B56" s="113" t="s">
        <v>69</v>
      </c>
      <c r="C56" s="209" t="s">
        <v>70</v>
      </c>
      <c r="D56" s="210"/>
      <c r="E56" s="210"/>
      <c r="F56" s="123" t="s">
        <v>24</v>
      </c>
      <c r="G56" s="124"/>
      <c r="H56" s="124"/>
      <c r="I56" s="208">
        <f>'Rozpočet Pol'!G78</f>
        <v>0</v>
      </c>
      <c r="J56" s="208"/>
    </row>
    <row r="57" spans="1:10" ht="25.5" customHeight="1" x14ac:dyDescent="0.2">
      <c r="A57" s="111"/>
      <c r="B57" s="113" t="s">
        <v>71</v>
      </c>
      <c r="C57" s="209" t="s">
        <v>72</v>
      </c>
      <c r="D57" s="210"/>
      <c r="E57" s="210"/>
      <c r="F57" s="123" t="s">
        <v>24</v>
      </c>
      <c r="G57" s="124"/>
      <c r="H57" s="124"/>
      <c r="I57" s="208">
        <f>'Rozpočet Pol'!G82</f>
        <v>0</v>
      </c>
      <c r="J57" s="208"/>
    </row>
    <row r="58" spans="1:10" ht="25.5" customHeight="1" x14ac:dyDescent="0.2">
      <c r="A58" s="111"/>
      <c r="B58" s="113" t="s">
        <v>73</v>
      </c>
      <c r="C58" s="209" t="s">
        <v>74</v>
      </c>
      <c r="D58" s="210"/>
      <c r="E58" s="210"/>
      <c r="F58" s="123" t="s">
        <v>24</v>
      </c>
      <c r="G58" s="124"/>
      <c r="H58" s="124"/>
      <c r="I58" s="208">
        <f>'Rozpočet Pol'!G93</f>
        <v>0</v>
      </c>
      <c r="J58" s="208"/>
    </row>
    <row r="59" spans="1:10" ht="25.5" customHeight="1" x14ac:dyDescent="0.2">
      <c r="A59" s="111"/>
      <c r="B59" s="113" t="s">
        <v>75</v>
      </c>
      <c r="C59" s="209" t="s">
        <v>76</v>
      </c>
      <c r="D59" s="210"/>
      <c r="E59" s="210"/>
      <c r="F59" s="123" t="s">
        <v>24</v>
      </c>
      <c r="G59" s="124"/>
      <c r="H59" s="124"/>
      <c r="I59" s="208">
        <f>'Rozpočet Pol'!G100</f>
        <v>0</v>
      </c>
      <c r="J59" s="208"/>
    </row>
    <row r="60" spans="1:10" ht="25.5" customHeight="1" x14ac:dyDescent="0.2">
      <c r="A60" s="111"/>
      <c r="B60" s="113" t="s">
        <v>77</v>
      </c>
      <c r="C60" s="209" t="s">
        <v>78</v>
      </c>
      <c r="D60" s="210"/>
      <c r="E60" s="210"/>
      <c r="F60" s="123" t="s">
        <v>24</v>
      </c>
      <c r="G60" s="124"/>
      <c r="H60" s="124"/>
      <c r="I60" s="208">
        <f>'Rozpočet Pol'!G109</f>
        <v>0</v>
      </c>
      <c r="J60" s="208"/>
    </row>
    <row r="61" spans="1:10" ht="25.5" customHeight="1" x14ac:dyDescent="0.2">
      <c r="A61" s="111"/>
      <c r="B61" s="113" t="s">
        <v>79</v>
      </c>
      <c r="C61" s="209" t="s">
        <v>80</v>
      </c>
      <c r="D61" s="210"/>
      <c r="E61" s="210"/>
      <c r="F61" s="123" t="s">
        <v>24</v>
      </c>
      <c r="G61" s="124"/>
      <c r="H61" s="124"/>
      <c r="I61" s="208">
        <f>'Rozpočet Pol'!G121</f>
        <v>0</v>
      </c>
      <c r="J61" s="208"/>
    </row>
    <row r="62" spans="1:10" ht="25.5" customHeight="1" x14ac:dyDescent="0.2">
      <c r="A62" s="111"/>
      <c r="B62" s="113" t="s">
        <v>81</v>
      </c>
      <c r="C62" s="209" t="s">
        <v>82</v>
      </c>
      <c r="D62" s="210"/>
      <c r="E62" s="210"/>
      <c r="F62" s="123" t="s">
        <v>24</v>
      </c>
      <c r="G62" s="124"/>
      <c r="H62" s="124"/>
      <c r="I62" s="208">
        <f>'Rozpočet Pol'!G143</f>
        <v>0</v>
      </c>
      <c r="J62" s="208"/>
    </row>
    <row r="63" spans="1:10" ht="25.5" customHeight="1" x14ac:dyDescent="0.2">
      <c r="A63" s="111"/>
      <c r="B63" s="113" t="s">
        <v>83</v>
      </c>
      <c r="C63" s="209" t="s">
        <v>84</v>
      </c>
      <c r="D63" s="210"/>
      <c r="E63" s="210"/>
      <c r="F63" s="123" t="s">
        <v>25</v>
      </c>
      <c r="G63" s="124"/>
      <c r="H63" s="124"/>
      <c r="I63" s="208">
        <f>'Rozpočet Pol'!G147</f>
        <v>0</v>
      </c>
      <c r="J63" s="208"/>
    </row>
    <row r="64" spans="1:10" ht="25.5" customHeight="1" x14ac:dyDescent="0.2">
      <c r="A64" s="111"/>
      <c r="B64" s="113" t="s">
        <v>85</v>
      </c>
      <c r="C64" s="209" t="s">
        <v>86</v>
      </c>
      <c r="D64" s="210"/>
      <c r="E64" s="210"/>
      <c r="F64" s="123" t="s">
        <v>23</v>
      </c>
      <c r="G64" s="124"/>
      <c r="H64" s="124"/>
      <c r="I64" s="208">
        <f>'Rozpočet Pol'!G149</f>
        <v>0</v>
      </c>
      <c r="J64" s="208"/>
    </row>
    <row r="65" spans="1:10" ht="25.5" customHeight="1" x14ac:dyDescent="0.2">
      <c r="A65" s="111"/>
      <c r="B65" s="120" t="s">
        <v>87</v>
      </c>
      <c r="C65" s="230" t="s">
        <v>26</v>
      </c>
      <c r="D65" s="231"/>
      <c r="E65" s="231"/>
      <c r="F65" s="125" t="s">
        <v>87</v>
      </c>
      <c r="G65" s="126"/>
      <c r="H65" s="126"/>
      <c r="I65" s="229">
        <f>'Rozpočet Pol'!G158</f>
        <v>0</v>
      </c>
      <c r="J65" s="229"/>
    </row>
    <row r="66" spans="1:10" ht="25.5" customHeight="1" x14ac:dyDescent="0.2">
      <c r="A66" s="112"/>
      <c r="B66" s="116" t="s">
        <v>1</v>
      </c>
      <c r="C66" s="116"/>
      <c r="D66" s="117"/>
      <c r="E66" s="117"/>
      <c r="F66" s="127"/>
      <c r="G66" s="128"/>
      <c r="H66" s="128"/>
      <c r="I66" s="232">
        <f>SUM(I47:I65)</f>
        <v>0</v>
      </c>
      <c r="J66" s="232"/>
    </row>
    <row r="67" spans="1:10" x14ac:dyDescent="0.2">
      <c r="F67" s="85"/>
      <c r="G67" s="85"/>
      <c r="H67" s="85"/>
      <c r="I67" s="85"/>
      <c r="J67" s="85"/>
    </row>
    <row r="68" spans="1:10" x14ac:dyDescent="0.2">
      <c r="F68" s="85"/>
      <c r="G68" s="85"/>
      <c r="H68" s="85"/>
      <c r="I68" s="85"/>
      <c r="J68" s="85"/>
    </row>
    <row r="69" spans="1:10" x14ac:dyDescent="0.2">
      <c r="F69" s="85"/>
      <c r="G69" s="85"/>
      <c r="H69" s="85"/>
      <c r="I69" s="85"/>
      <c r="J69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I64:J64"/>
    <mergeCell ref="C64:E64"/>
    <mergeCell ref="I65:J65"/>
    <mergeCell ref="C65:E65"/>
    <mergeCell ref="I66:J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12:G12"/>
    <mergeCell ref="D35:E35"/>
    <mergeCell ref="G24:I24"/>
    <mergeCell ref="G23:I23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3:G13"/>
    <mergeCell ref="D3:J3"/>
    <mergeCell ref="E19:F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9" t="s">
        <v>41</v>
      </c>
      <c r="B2" s="68"/>
      <c r="C2" s="235"/>
      <c r="D2" s="235"/>
      <c r="E2" s="235"/>
      <c r="F2" s="235"/>
      <c r="G2" s="236"/>
    </row>
    <row r="3" spans="1:7" ht="24.95" hidden="1" customHeight="1" x14ac:dyDescent="0.2">
      <c r="A3" s="69" t="s">
        <v>7</v>
      </c>
      <c r="B3" s="68"/>
      <c r="C3" s="235"/>
      <c r="D3" s="235"/>
      <c r="E3" s="235"/>
      <c r="F3" s="235"/>
      <c r="G3" s="236"/>
    </row>
    <row r="4" spans="1:7" ht="24.95" hidden="1" customHeight="1" x14ac:dyDescent="0.2">
      <c r="A4" s="69" t="s">
        <v>8</v>
      </c>
      <c r="B4" s="68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8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90</v>
      </c>
    </row>
    <row r="2" spans="1:60" ht="24.95" customHeight="1" x14ac:dyDescent="0.2">
      <c r="A2" s="133" t="s">
        <v>89</v>
      </c>
      <c r="B2" s="131"/>
      <c r="C2" s="250" t="s">
        <v>45</v>
      </c>
      <c r="D2" s="251"/>
      <c r="E2" s="251"/>
      <c r="F2" s="251"/>
      <c r="G2" s="252"/>
      <c r="AE2" t="s">
        <v>91</v>
      </c>
    </row>
    <row r="3" spans="1:60" ht="24.95" hidden="1" customHeight="1" x14ac:dyDescent="0.2">
      <c r="A3" s="134" t="s">
        <v>7</v>
      </c>
      <c r="B3" s="132"/>
      <c r="C3" s="253"/>
      <c r="D3" s="254"/>
      <c r="E3" s="254"/>
      <c r="F3" s="254"/>
      <c r="G3" s="255"/>
      <c r="AE3" t="s">
        <v>92</v>
      </c>
    </row>
    <row r="4" spans="1:60" ht="24.95" hidden="1" customHeight="1" x14ac:dyDescent="0.2">
      <c r="A4" s="134" t="s">
        <v>8</v>
      </c>
      <c r="B4" s="132"/>
      <c r="C4" s="253"/>
      <c r="D4" s="254"/>
      <c r="E4" s="254"/>
      <c r="F4" s="254"/>
      <c r="G4" s="255"/>
      <c r="AE4" t="s">
        <v>93</v>
      </c>
    </row>
    <row r="5" spans="1:60" hidden="1" x14ac:dyDescent="0.2">
      <c r="A5" s="135" t="s">
        <v>94</v>
      </c>
      <c r="B5" s="136"/>
      <c r="C5" s="136"/>
      <c r="D5" s="137"/>
      <c r="E5" s="137"/>
      <c r="F5" s="137"/>
      <c r="G5" s="138"/>
      <c r="AE5" t="s">
        <v>95</v>
      </c>
    </row>
    <row r="7" spans="1:60" ht="38.25" x14ac:dyDescent="0.2">
      <c r="A7" s="143" t="s">
        <v>96</v>
      </c>
      <c r="B7" s="144" t="s">
        <v>97</v>
      </c>
      <c r="C7" s="144" t="s">
        <v>98</v>
      </c>
      <c r="D7" s="143" t="s">
        <v>99</v>
      </c>
      <c r="E7" s="143" t="s">
        <v>100</v>
      </c>
      <c r="F7" s="139" t="s">
        <v>101</v>
      </c>
      <c r="G7" s="160" t="s">
        <v>28</v>
      </c>
      <c r="H7" s="161" t="s">
        <v>29</v>
      </c>
      <c r="I7" s="161" t="s">
        <v>102</v>
      </c>
      <c r="J7" s="161" t="s">
        <v>30</v>
      </c>
      <c r="K7" s="161" t="s">
        <v>103</v>
      </c>
      <c r="L7" s="161" t="s">
        <v>104</v>
      </c>
      <c r="M7" s="161" t="s">
        <v>105</v>
      </c>
      <c r="N7" s="161" t="s">
        <v>106</v>
      </c>
      <c r="O7" s="161" t="s">
        <v>107</v>
      </c>
      <c r="P7" s="161" t="s">
        <v>108</v>
      </c>
      <c r="Q7" s="161" t="s">
        <v>109</v>
      </c>
      <c r="R7" s="161" t="s">
        <v>110</v>
      </c>
      <c r="S7" s="161" t="s">
        <v>111</v>
      </c>
      <c r="T7" s="161" t="s">
        <v>112</v>
      </c>
      <c r="U7" s="146" t="s">
        <v>113</v>
      </c>
    </row>
    <row r="8" spans="1:60" x14ac:dyDescent="0.2">
      <c r="A8" s="162" t="s">
        <v>114</v>
      </c>
      <c r="B8" s="163" t="s">
        <v>51</v>
      </c>
      <c r="C8" s="164" t="s">
        <v>52</v>
      </c>
      <c r="D8" s="165"/>
      <c r="E8" s="166"/>
      <c r="F8" s="167"/>
      <c r="G8" s="167">
        <f>SUMIF(AE9:AE18,"&lt;&gt;NOR",G9:G18)</f>
        <v>0</v>
      </c>
      <c r="H8" s="167"/>
      <c r="I8" s="167">
        <f>SUM(I9:I18)</f>
        <v>0</v>
      </c>
      <c r="J8" s="167"/>
      <c r="K8" s="167">
        <f>SUM(K9:K18)</f>
        <v>0</v>
      </c>
      <c r="L8" s="167"/>
      <c r="M8" s="167">
        <f>SUM(M9:M18)</f>
        <v>0</v>
      </c>
      <c r="N8" s="145"/>
      <c r="O8" s="145">
        <f>SUM(O9:O18)</f>
        <v>0.34178000000000003</v>
      </c>
      <c r="P8" s="145"/>
      <c r="Q8" s="145">
        <f>SUM(Q9:Q18)</f>
        <v>0</v>
      </c>
      <c r="R8" s="145"/>
      <c r="S8" s="145"/>
      <c r="T8" s="162"/>
      <c r="U8" s="145">
        <f>SUM(U9:U18)</f>
        <v>9.0399999999999991</v>
      </c>
      <c r="AE8" t="s">
        <v>115</v>
      </c>
    </row>
    <row r="9" spans="1:60" outlineLevel="1" x14ac:dyDescent="0.2">
      <c r="A9" s="141">
        <v>1</v>
      </c>
      <c r="B9" s="141" t="s">
        <v>116</v>
      </c>
      <c r="C9" s="178" t="s">
        <v>117</v>
      </c>
      <c r="D9" s="147" t="s">
        <v>118</v>
      </c>
      <c r="E9" s="154">
        <v>9.51</v>
      </c>
      <c r="F9" s="157">
        <f>H9+J9</f>
        <v>0</v>
      </c>
      <c r="G9" s="157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48">
        <v>5.2500000000000003E-3</v>
      </c>
      <c r="O9" s="148">
        <f>ROUND(E9*N9,5)</f>
        <v>4.9930000000000002E-2</v>
      </c>
      <c r="P9" s="148">
        <v>0</v>
      </c>
      <c r="Q9" s="148">
        <f>ROUND(E9*P9,5)</f>
        <v>0</v>
      </c>
      <c r="R9" s="148"/>
      <c r="S9" s="148"/>
      <c r="T9" s="149">
        <v>9.6000000000000002E-2</v>
      </c>
      <c r="U9" s="148">
        <f>ROUND(E9*T9,2)</f>
        <v>0.91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119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/>
      <c r="B10" s="141"/>
      <c r="C10" s="179" t="s">
        <v>120</v>
      </c>
      <c r="D10" s="150"/>
      <c r="E10" s="155">
        <v>9.84</v>
      </c>
      <c r="F10" s="157"/>
      <c r="G10" s="157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121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/>
      <c r="B11" s="141"/>
      <c r="C11" s="179" t="s">
        <v>122</v>
      </c>
      <c r="D11" s="150"/>
      <c r="E11" s="155">
        <v>-0.72</v>
      </c>
      <c r="F11" s="157"/>
      <c r="G11" s="157"/>
      <c r="H11" s="157"/>
      <c r="I11" s="157"/>
      <c r="J11" s="157"/>
      <c r="K11" s="157"/>
      <c r="L11" s="157"/>
      <c r="M11" s="157"/>
      <c r="N11" s="148"/>
      <c r="O11" s="148"/>
      <c r="P11" s="148"/>
      <c r="Q11" s="148"/>
      <c r="R11" s="148"/>
      <c r="S11" s="148"/>
      <c r="T11" s="149"/>
      <c r="U11" s="148"/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121</v>
      </c>
      <c r="AF11" s="140">
        <v>0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41"/>
      <c r="B12" s="141"/>
      <c r="C12" s="179" t="s">
        <v>123</v>
      </c>
      <c r="D12" s="150"/>
      <c r="E12" s="155">
        <v>0.39</v>
      </c>
      <c r="F12" s="157"/>
      <c r="G12" s="157"/>
      <c r="H12" s="157"/>
      <c r="I12" s="157"/>
      <c r="J12" s="157"/>
      <c r="K12" s="157"/>
      <c r="L12" s="157"/>
      <c r="M12" s="157"/>
      <c r="N12" s="148"/>
      <c r="O12" s="148"/>
      <c r="P12" s="148"/>
      <c r="Q12" s="148"/>
      <c r="R12" s="148"/>
      <c r="S12" s="148"/>
      <c r="T12" s="149"/>
      <c r="U12" s="148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121</v>
      </c>
      <c r="AF12" s="140">
        <v>0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141">
        <v>2</v>
      </c>
      <c r="B13" s="141" t="s">
        <v>124</v>
      </c>
      <c r="C13" s="178" t="s">
        <v>125</v>
      </c>
      <c r="D13" s="147" t="s">
        <v>118</v>
      </c>
      <c r="E13" s="154">
        <v>9.4499999999999993</v>
      </c>
      <c r="F13" s="157">
        <f>H13+J13</f>
        <v>0</v>
      </c>
      <c r="G13" s="157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48">
        <v>1.7680000000000001E-2</v>
      </c>
      <c r="O13" s="148">
        <f>ROUND(E13*N13,5)</f>
        <v>0.16708000000000001</v>
      </c>
      <c r="P13" s="148">
        <v>0</v>
      </c>
      <c r="Q13" s="148">
        <f>ROUND(E13*P13,5)</f>
        <v>0</v>
      </c>
      <c r="R13" s="148"/>
      <c r="S13" s="148"/>
      <c r="T13" s="149">
        <v>0.38716</v>
      </c>
      <c r="U13" s="148">
        <f>ROUND(E13*T13,2)</f>
        <v>3.66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119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/>
      <c r="B14" s="141"/>
      <c r="C14" s="179" t="s">
        <v>126</v>
      </c>
      <c r="D14" s="150"/>
      <c r="E14" s="155">
        <v>9.4499999999999993</v>
      </c>
      <c r="F14" s="157"/>
      <c r="G14" s="157"/>
      <c r="H14" s="157"/>
      <c r="I14" s="157"/>
      <c r="J14" s="157"/>
      <c r="K14" s="157"/>
      <c r="L14" s="157"/>
      <c r="M14" s="157"/>
      <c r="N14" s="148"/>
      <c r="O14" s="148"/>
      <c r="P14" s="148"/>
      <c r="Q14" s="148"/>
      <c r="R14" s="148"/>
      <c r="S14" s="148"/>
      <c r="T14" s="149"/>
      <c r="U14" s="148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121</v>
      </c>
      <c r="AF14" s="140">
        <v>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ht="22.5" outlineLevel="1" x14ac:dyDescent="0.2">
      <c r="A15" s="141">
        <v>3</v>
      </c>
      <c r="B15" s="141" t="s">
        <v>127</v>
      </c>
      <c r="C15" s="178" t="s">
        <v>128</v>
      </c>
      <c r="D15" s="147" t="s">
        <v>118</v>
      </c>
      <c r="E15" s="154">
        <v>9.51</v>
      </c>
      <c r="F15" s="157">
        <f>H15+J15</f>
        <v>0</v>
      </c>
      <c r="G15" s="157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21</v>
      </c>
      <c r="M15" s="157">
        <f>G15*(1+L15/100)</f>
        <v>0</v>
      </c>
      <c r="N15" s="148">
        <v>1.312E-2</v>
      </c>
      <c r="O15" s="148">
        <f>ROUND(E15*N15,5)</f>
        <v>0.12477000000000001</v>
      </c>
      <c r="P15" s="148">
        <v>0</v>
      </c>
      <c r="Q15" s="148">
        <f>ROUND(E15*P15,5)</f>
        <v>0</v>
      </c>
      <c r="R15" s="148"/>
      <c r="S15" s="148"/>
      <c r="T15" s="149">
        <v>0.47</v>
      </c>
      <c r="U15" s="148">
        <f>ROUND(E15*T15,2)</f>
        <v>4.47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119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1"/>
      <c r="C16" s="179" t="s">
        <v>120</v>
      </c>
      <c r="D16" s="150"/>
      <c r="E16" s="155">
        <v>9.84</v>
      </c>
      <c r="F16" s="157"/>
      <c r="G16" s="157"/>
      <c r="H16" s="157"/>
      <c r="I16" s="157"/>
      <c r="J16" s="157"/>
      <c r="K16" s="157"/>
      <c r="L16" s="157"/>
      <c r="M16" s="157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121</v>
      </c>
      <c r="AF16" s="140">
        <v>0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/>
      <c r="B17" s="141"/>
      <c r="C17" s="179" t="s">
        <v>122</v>
      </c>
      <c r="D17" s="150"/>
      <c r="E17" s="155">
        <v>-0.72</v>
      </c>
      <c r="F17" s="157"/>
      <c r="G17" s="157"/>
      <c r="H17" s="157"/>
      <c r="I17" s="157"/>
      <c r="J17" s="157"/>
      <c r="K17" s="157"/>
      <c r="L17" s="157"/>
      <c r="M17" s="157"/>
      <c r="N17" s="148"/>
      <c r="O17" s="148"/>
      <c r="P17" s="148"/>
      <c r="Q17" s="148"/>
      <c r="R17" s="148"/>
      <c r="S17" s="148"/>
      <c r="T17" s="149"/>
      <c r="U17" s="148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121</v>
      </c>
      <c r="AF17" s="140">
        <v>0</v>
      </c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/>
      <c r="B18" s="141"/>
      <c r="C18" s="179" t="s">
        <v>123</v>
      </c>
      <c r="D18" s="150"/>
      <c r="E18" s="155">
        <v>0.39</v>
      </c>
      <c r="F18" s="157"/>
      <c r="G18" s="157"/>
      <c r="H18" s="157"/>
      <c r="I18" s="157"/>
      <c r="J18" s="157"/>
      <c r="K18" s="157"/>
      <c r="L18" s="157"/>
      <c r="M18" s="157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121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x14ac:dyDescent="0.2">
      <c r="A19" s="142" t="s">
        <v>114</v>
      </c>
      <c r="B19" s="142" t="s">
        <v>53</v>
      </c>
      <c r="C19" s="180" t="s">
        <v>54</v>
      </c>
      <c r="D19" s="151"/>
      <c r="E19" s="156"/>
      <c r="F19" s="159"/>
      <c r="G19" s="159">
        <f>SUMIF(AE20:AE21,"&lt;&gt;NOR",G20:G21)</f>
        <v>0</v>
      </c>
      <c r="H19" s="159"/>
      <c r="I19" s="159">
        <f>SUM(I20:I21)</f>
        <v>0</v>
      </c>
      <c r="J19" s="159"/>
      <c r="K19" s="159">
        <f>SUM(K20:K21)</f>
        <v>0</v>
      </c>
      <c r="L19" s="159"/>
      <c r="M19" s="159">
        <f>SUM(M20:M21)</f>
        <v>0</v>
      </c>
      <c r="N19" s="152"/>
      <c r="O19" s="152">
        <f>SUM(O20:O21)</f>
        <v>0.89775000000000005</v>
      </c>
      <c r="P19" s="152"/>
      <c r="Q19" s="152">
        <f>SUM(Q20:Q21)</f>
        <v>0</v>
      </c>
      <c r="R19" s="152"/>
      <c r="S19" s="152"/>
      <c r="T19" s="153"/>
      <c r="U19" s="152">
        <f>SUM(U20:U21)</f>
        <v>4.03</v>
      </c>
      <c r="AE19" t="s">
        <v>115</v>
      </c>
    </row>
    <row r="20" spans="1:60" ht="22.5" outlineLevel="1" x14ac:dyDescent="0.2">
      <c r="A20" s="141">
        <v>4</v>
      </c>
      <c r="B20" s="141" t="s">
        <v>129</v>
      </c>
      <c r="C20" s="178" t="s">
        <v>320</v>
      </c>
      <c r="D20" s="147" t="s">
        <v>118</v>
      </c>
      <c r="E20" s="154">
        <v>9.4499999999999993</v>
      </c>
      <c r="F20" s="157">
        <f>H20+J20</f>
        <v>0</v>
      </c>
      <c r="G20" s="157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21</v>
      </c>
      <c r="M20" s="157">
        <f>G20*(1+L20/100)</f>
        <v>0</v>
      </c>
      <c r="N20" s="148">
        <v>9.5000000000000001E-2</v>
      </c>
      <c r="O20" s="148">
        <f>ROUND(E20*N20,5)</f>
        <v>0.89775000000000005</v>
      </c>
      <c r="P20" s="148">
        <v>0</v>
      </c>
      <c r="Q20" s="148">
        <f>ROUND(E20*P20,5)</f>
        <v>0</v>
      </c>
      <c r="R20" s="148"/>
      <c r="S20" s="148"/>
      <c r="T20" s="149">
        <v>0.42599999999999999</v>
      </c>
      <c r="U20" s="148">
        <f>ROUND(E20*T20,2)</f>
        <v>4.03</v>
      </c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119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/>
      <c r="B21" s="141"/>
      <c r="C21" s="179" t="s">
        <v>130</v>
      </c>
      <c r="D21" s="150"/>
      <c r="E21" s="155">
        <v>9.4499999999999993</v>
      </c>
      <c r="F21" s="157"/>
      <c r="G21" s="157"/>
      <c r="H21" s="157"/>
      <c r="I21" s="157"/>
      <c r="J21" s="157"/>
      <c r="K21" s="157"/>
      <c r="L21" s="157"/>
      <c r="M21" s="157"/>
      <c r="N21" s="148"/>
      <c r="O21" s="148"/>
      <c r="P21" s="148"/>
      <c r="Q21" s="148"/>
      <c r="R21" s="148"/>
      <c r="S21" s="148"/>
      <c r="T21" s="149"/>
      <c r="U21" s="148"/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121</v>
      </c>
      <c r="AF21" s="140">
        <v>0</v>
      </c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x14ac:dyDescent="0.2">
      <c r="A22" s="142" t="s">
        <v>114</v>
      </c>
      <c r="B22" s="142" t="s">
        <v>55</v>
      </c>
      <c r="C22" s="180" t="s">
        <v>56</v>
      </c>
      <c r="D22" s="151"/>
      <c r="E22" s="156"/>
      <c r="F22" s="159"/>
      <c r="G22" s="159">
        <f>SUMIF(AE23:AE24,"&lt;&gt;NOR",G23:G24)</f>
        <v>0</v>
      </c>
      <c r="H22" s="159"/>
      <c r="I22" s="159">
        <f>SUM(I23:I24)</f>
        <v>0</v>
      </c>
      <c r="J22" s="159"/>
      <c r="K22" s="159">
        <f>SUM(K23:K24)</f>
        <v>0</v>
      </c>
      <c r="L22" s="159"/>
      <c r="M22" s="159">
        <f>SUM(M23:M24)</f>
        <v>0</v>
      </c>
      <c r="N22" s="152"/>
      <c r="O22" s="152">
        <f>SUM(O23:O24)</f>
        <v>3.8000000000000002E-4</v>
      </c>
      <c r="P22" s="152"/>
      <c r="Q22" s="152">
        <f>SUM(Q23:Q24)</f>
        <v>0</v>
      </c>
      <c r="R22" s="152"/>
      <c r="S22" s="152"/>
      <c r="T22" s="153"/>
      <c r="U22" s="152">
        <f>SUM(U23:U24)</f>
        <v>2.91</v>
      </c>
      <c r="AE22" t="s">
        <v>115</v>
      </c>
    </row>
    <row r="23" spans="1:60" outlineLevel="1" x14ac:dyDescent="0.2">
      <c r="A23" s="141">
        <v>5</v>
      </c>
      <c r="B23" s="141" t="s">
        <v>131</v>
      </c>
      <c r="C23" s="178" t="s">
        <v>132</v>
      </c>
      <c r="D23" s="147" t="s">
        <v>118</v>
      </c>
      <c r="E23" s="154">
        <v>9.4499999999999993</v>
      </c>
      <c r="F23" s="157">
        <f>H23+J23</f>
        <v>0</v>
      </c>
      <c r="G23" s="157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21</v>
      </c>
      <c r="M23" s="157">
        <f>G23*(1+L23/100)</f>
        <v>0</v>
      </c>
      <c r="N23" s="148">
        <v>4.0000000000000003E-5</v>
      </c>
      <c r="O23" s="148">
        <f>ROUND(E23*N23,5)</f>
        <v>3.8000000000000002E-4</v>
      </c>
      <c r="P23" s="148">
        <v>0</v>
      </c>
      <c r="Q23" s="148">
        <f>ROUND(E23*P23,5)</f>
        <v>0</v>
      </c>
      <c r="R23" s="148"/>
      <c r="S23" s="148"/>
      <c r="T23" s="149">
        <v>0.308</v>
      </c>
      <c r="U23" s="148">
        <f>ROUND(E23*T23,2)</f>
        <v>2.91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119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/>
      <c r="B24" s="141"/>
      <c r="C24" s="179" t="s">
        <v>130</v>
      </c>
      <c r="D24" s="150"/>
      <c r="E24" s="155">
        <v>9.4499999999999993</v>
      </c>
      <c r="F24" s="157"/>
      <c r="G24" s="157"/>
      <c r="H24" s="157"/>
      <c r="I24" s="157"/>
      <c r="J24" s="157"/>
      <c r="K24" s="157"/>
      <c r="L24" s="157"/>
      <c r="M24" s="157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121</v>
      </c>
      <c r="AF24" s="140">
        <v>0</v>
      </c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x14ac:dyDescent="0.2">
      <c r="A25" s="142" t="s">
        <v>114</v>
      </c>
      <c r="B25" s="142" t="s">
        <v>57</v>
      </c>
      <c r="C25" s="180" t="s">
        <v>58</v>
      </c>
      <c r="D25" s="151"/>
      <c r="E25" s="156"/>
      <c r="F25" s="159"/>
      <c r="G25" s="159">
        <f>SUMIF(AE26:AE38,"&lt;&gt;NOR",G26:G38)</f>
        <v>0</v>
      </c>
      <c r="H25" s="159"/>
      <c r="I25" s="159">
        <f>SUM(I26:I38)</f>
        <v>0</v>
      </c>
      <c r="J25" s="159"/>
      <c r="K25" s="159">
        <f>SUM(K26:K38)</f>
        <v>0</v>
      </c>
      <c r="L25" s="159"/>
      <c r="M25" s="159">
        <f>SUM(M26:M38)</f>
        <v>0</v>
      </c>
      <c r="N25" s="152"/>
      <c r="O25" s="152">
        <f>SUM(O26:O38)</f>
        <v>5.3E-3</v>
      </c>
      <c r="P25" s="152"/>
      <c r="Q25" s="152">
        <f>SUM(Q26:Q38)</f>
        <v>5.0675799999999995</v>
      </c>
      <c r="R25" s="152"/>
      <c r="S25" s="152"/>
      <c r="T25" s="153"/>
      <c r="U25" s="152">
        <f>SUM(U26:U38)</f>
        <v>17.43</v>
      </c>
      <c r="AE25" t="s">
        <v>115</v>
      </c>
    </row>
    <row r="26" spans="1:60" outlineLevel="1" x14ac:dyDescent="0.2">
      <c r="A26" s="141">
        <v>6</v>
      </c>
      <c r="B26" s="141" t="s">
        <v>133</v>
      </c>
      <c r="C26" s="178" t="s">
        <v>134</v>
      </c>
      <c r="D26" s="147" t="s">
        <v>118</v>
      </c>
      <c r="E26" s="154">
        <v>5.1604999999999999</v>
      </c>
      <c r="F26" s="157">
        <f>H26+J26</f>
        <v>0</v>
      </c>
      <c r="G26" s="157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21</v>
      </c>
      <c r="M26" s="157">
        <f>G26*(1+L26/100)</f>
        <v>0</v>
      </c>
      <c r="N26" s="148">
        <v>6.7000000000000002E-4</v>
      </c>
      <c r="O26" s="148">
        <f>ROUND(E26*N26,5)</f>
        <v>3.46E-3</v>
      </c>
      <c r="P26" s="148">
        <v>0.31900000000000001</v>
      </c>
      <c r="Q26" s="148">
        <f>ROUND(E26*P26,5)</f>
        <v>1.6462000000000001</v>
      </c>
      <c r="R26" s="148"/>
      <c r="S26" s="148"/>
      <c r="T26" s="149">
        <v>0.317</v>
      </c>
      <c r="U26" s="148">
        <f>ROUND(E26*T26,2)</f>
        <v>1.64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119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1"/>
      <c r="B27" s="141"/>
      <c r="C27" s="179" t="s">
        <v>135</v>
      </c>
      <c r="D27" s="150"/>
      <c r="E27" s="155">
        <v>6.3425000000000002</v>
      </c>
      <c r="F27" s="157"/>
      <c r="G27" s="157"/>
      <c r="H27" s="157"/>
      <c r="I27" s="157"/>
      <c r="J27" s="157"/>
      <c r="K27" s="157"/>
      <c r="L27" s="157"/>
      <c r="M27" s="157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121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41"/>
      <c r="B28" s="141"/>
      <c r="C28" s="179" t="s">
        <v>136</v>
      </c>
      <c r="D28" s="150"/>
      <c r="E28" s="155">
        <v>-1.1819999999999999</v>
      </c>
      <c r="F28" s="157"/>
      <c r="G28" s="157"/>
      <c r="H28" s="157"/>
      <c r="I28" s="157"/>
      <c r="J28" s="157"/>
      <c r="K28" s="157"/>
      <c r="L28" s="157"/>
      <c r="M28" s="157"/>
      <c r="N28" s="148"/>
      <c r="O28" s="148"/>
      <c r="P28" s="148"/>
      <c r="Q28" s="148"/>
      <c r="R28" s="148"/>
      <c r="S28" s="148"/>
      <c r="T28" s="149"/>
      <c r="U28" s="148"/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121</v>
      </c>
      <c r="AF28" s="140">
        <v>0</v>
      </c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ht="22.5" outlineLevel="1" x14ac:dyDescent="0.2">
      <c r="A29" s="141">
        <v>7</v>
      </c>
      <c r="B29" s="141" t="s">
        <v>137</v>
      </c>
      <c r="C29" s="178" t="s">
        <v>138</v>
      </c>
      <c r="D29" s="147" t="s">
        <v>139</v>
      </c>
      <c r="E29" s="154">
        <v>1.4175</v>
      </c>
      <c r="F29" s="157">
        <f>H29+J29</f>
        <v>0</v>
      </c>
      <c r="G29" s="157">
        <f>ROUND(E29*F29,2)</f>
        <v>0</v>
      </c>
      <c r="H29" s="158"/>
      <c r="I29" s="157">
        <f>ROUND(E29*H29,2)</f>
        <v>0</v>
      </c>
      <c r="J29" s="158"/>
      <c r="K29" s="157">
        <f>ROUND(E29*J29,2)</f>
        <v>0</v>
      </c>
      <c r="L29" s="157">
        <v>21</v>
      </c>
      <c r="M29" s="157">
        <f>G29*(1+L29/100)</f>
        <v>0</v>
      </c>
      <c r="N29" s="148">
        <v>0</v>
      </c>
      <c r="O29" s="148">
        <f>ROUND(E29*N29,5)</f>
        <v>0</v>
      </c>
      <c r="P29" s="148">
        <v>2.2000000000000002</v>
      </c>
      <c r="Q29" s="148">
        <f>ROUND(E29*P29,5)</f>
        <v>3.1185</v>
      </c>
      <c r="R29" s="148"/>
      <c r="S29" s="148"/>
      <c r="T29" s="149">
        <v>9.07</v>
      </c>
      <c r="U29" s="148">
        <f>ROUND(E29*T29,2)</f>
        <v>12.86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119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1"/>
      <c r="C30" s="179" t="s">
        <v>140</v>
      </c>
      <c r="D30" s="150"/>
      <c r="E30" s="155">
        <v>1.4175</v>
      </c>
      <c r="F30" s="157"/>
      <c r="G30" s="157"/>
      <c r="H30" s="157"/>
      <c r="I30" s="157"/>
      <c r="J30" s="157"/>
      <c r="K30" s="157"/>
      <c r="L30" s="157"/>
      <c r="M30" s="157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121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>
        <v>8</v>
      </c>
      <c r="B31" s="141" t="s">
        <v>141</v>
      </c>
      <c r="C31" s="178" t="s">
        <v>142</v>
      </c>
      <c r="D31" s="147" t="s">
        <v>118</v>
      </c>
      <c r="E31" s="154">
        <v>9.1549999999999994</v>
      </c>
      <c r="F31" s="157">
        <f>H31+J31</f>
        <v>0</v>
      </c>
      <c r="G31" s="157">
        <f>ROUND(E31*F31,2)</f>
        <v>0</v>
      </c>
      <c r="H31" s="158"/>
      <c r="I31" s="157">
        <f>ROUND(E31*H31,2)</f>
        <v>0</v>
      </c>
      <c r="J31" s="158"/>
      <c r="K31" s="157">
        <f>ROUND(E31*J31,2)</f>
        <v>0</v>
      </c>
      <c r="L31" s="157">
        <v>21</v>
      </c>
      <c r="M31" s="157">
        <f>G31*(1+L31/100)</f>
        <v>0</v>
      </c>
      <c r="N31" s="148">
        <v>0</v>
      </c>
      <c r="O31" s="148">
        <f>ROUND(E31*N31,5)</f>
        <v>0</v>
      </c>
      <c r="P31" s="148">
        <v>0.02</v>
      </c>
      <c r="Q31" s="148">
        <f>ROUND(E31*P31,5)</f>
        <v>0.18310000000000001</v>
      </c>
      <c r="R31" s="148"/>
      <c r="S31" s="148"/>
      <c r="T31" s="149">
        <v>0.14699999999999999</v>
      </c>
      <c r="U31" s="148">
        <f>ROUND(E31*T31,2)</f>
        <v>1.35</v>
      </c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119</v>
      </c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/>
      <c r="B32" s="141"/>
      <c r="C32" s="179" t="s">
        <v>143</v>
      </c>
      <c r="D32" s="150"/>
      <c r="E32" s="155">
        <v>9.4499999999999993</v>
      </c>
      <c r="F32" s="157"/>
      <c r="G32" s="157"/>
      <c r="H32" s="157"/>
      <c r="I32" s="157"/>
      <c r="J32" s="157"/>
      <c r="K32" s="157"/>
      <c r="L32" s="157"/>
      <c r="M32" s="157"/>
      <c r="N32" s="148"/>
      <c r="O32" s="148"/>
      <c r="P32" s="148"/>
      <c r="Q32" s="148"/>
      <c r="R32" s="148"/>
      <c r="S32" s="148"/>
      <c r="T32" s="149"/>
      <c r="U32" s="148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121</v>
      </c>
      <c r="AF32" s="140">
        <v>0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/>
      <c r="B33" s="141"/>
      <c r="C33" s="179" t="s">
        <v>144</v>
      </c>
      <c r="D33" s="150"/>
      <c r="E33" s="155">
        <v>-0.29499999999999998</v>
      </c>
      <c r="F33" s="157"/>
      <c r="G33" s="157"/>
      <c r="H33" s="157"/>
      <c r="I33" s="157"/>
      <c r="J33" s="157"/>
      <c r="K33" s="157"/>
      <c r="L33" s="157"/>
      <c r="M33" s="157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121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>
        <v>9</v>
      </c>
      <c r="B34" s="141" t="s">
        <v>145</v>
      </c>
      <c r="C34" s="178" t="s">
        <v>146</v>
      </c>
      <c r="D34" s="147" t="s">
        <v>147</v>
      </c>
      <c r="E34" s="154">
        <v>2</v>
      </c>
      <c r="F34" s="157">
        <f>H34+J34</f>
        <v>0</v>
      </c>
      <c r="G34" s="157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21</v>
      </c>
      <c r="M34" s="157">
        <f>G34*(1+L34/100)</f>
        <v>0</v>
      </c>
      <c r="N34" s="148">
        <v>0</v>
      </c>
      <c r="O34" s="148">
        <f>ROUND(E34*N34,5)</f>
        <v>0</v>
      </c>
      <c r="P34" s="148">
        <v>0</v>
      </c>
      <c r="Q34" s="148">
        <f>ROUND(E34*P34,5)</f>
        <v>0</v>
      </c>
      <c r="R34" s="148"/>
      <c r="S34" s="148"/>
      <c r="T34" s="149">
        <v>0.05</v>
      </c>
      <c r="U34" s="148">
        <f>ROUND(E34*T34,2)</f>
        <v>0.1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119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41"/>
      <c r="B35" s="141"/>
      <c r="C35" s="179" t="s">
        <v>148</v>
      </c>
      <c r="D35" s="150"/>
      <c r="E35" s="155">
        <v>1</v>
      </c>
      <c r="F35" s="157"/>
      <c r="G35" s="157"/>
      <c r="H35" s="157"/>
      <c r="I35" s="157"/>
      <c r="J35" s="157"/>
      <c r="K35" s="157"/>
      <c r="L35" s="157"/>
      <c r="M35" s="157"/>
      <c r="N35" s="148"/>
      <c r="O35" s="148"/>
      <c r="P35" s="148"/>
      <c r="Q35" s="148"/>
      <c r="R35" s="148"/>
      <c r="S35" s="148"/>
      <c r="T35" s="149"/>
      <c r="U35" s="148"/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121</v>
      </c>
      <c r="AF35" s="140">
        <v>0</v>
      </c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ht="33.75" outlineLevel="1" x14ac:dyDescent="0.2">
      <c r="A36" s="141"/>
      <c r="B36" s="141"/>
      <c r="C36" s="179" t="s">
        <v>149</v>
      </c>
      <c r="D36" s="150"/>
      <c r="E36" s="155">
        <v>1</v>
      </c>
      <c r="F36" s="157"/>
      <c r="G36" s="157"/>
      <c r="H36" s="157"/>
      <c r="I36" s="157"/>
      <c r="J36" s="157"/>
      <c r="K36" s="157"/>
      <c r="L36" s="157"/>
      <c r="M36" s="157"/>
      <c r="N36" s="148"/>
      <c r="O36" s="148"/>
      <c r="P36" s="148"/>
      <c r="Q36" s="148"/>
      <c r="R36" s="148"/>
      <c r="S36" s="148"/>
      <c r="T36" s="149"/>
      <c r="U36" s="148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121</v>
      </c>
      <c r="AF36" s="140">
        <v>0</v>
      </c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>
        <v>10</v>
      </c>
      <c r="B37" s="141" t="s">
        <v>150</v>
      </c>
      <c r="C37" s="178" t="s">
        <v>151</v>
      </c>
      <c r="D37" s="147" t="s">
        <v>118</v>
      </c>
      <c r="E37" s="154">
        <v>1.5760000000000001</v>
      </c>
      <c r="F37" s="157">
        <f>H37+J37</f>
        <v>0</v>
      </c>
      <c r="G37" s="157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21</v>
      </c>
      <c r="M37" s="157">
        <f>G37*(1+L37/100)</f>
        <v>0</v>
      </c>
      <c r="N37" s="148">
        <v>1.17E-3</v>
      </c>
      <c r="O37" s="148">
        <f>ROUND(E37*N37,5)</f>
        <v>1.8400000000000001E-3</v>
      </c>
      <c r="P37" s="148">
        <v>7.5999999999999998E-2</v>
      </c>
      <c r="Q37" s="148">
        <f>ROUND(E37*P37,5)</f>
        <v>0.11978</v>
      </c>
      <c r="R37" s="148"/>
      <c r="S37" s="148"/>
      <c r="T37" s="149">
        <v>0.93899999999999995</v>
      </c>
      <c r="U37" s="148">
        <f>ROUND(E37*T37,2)</f>
        <v>1.48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119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/>
      <c r="B38" s="141"/>
      <c r="C38" s="179" t="s">
        <v>152</v>
      </c>
      <c r="D38" s="150"/>
      <c r="E38" s="155">
        <v>1.5760000000000001</v>
      </c>
      <c r="F38" s="157"/>
      <c r="G38" s="157"/>
      <c r="H38" s="157"/>
      <c r="I38" s="157"/>
      <c r="J38" s="157"/>
      <c r="K38" s="157"/>
      <c r="L38" s="157"/>
      <c r="M38" s="157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121</v>
      </c>
      <c r="AF38" s="140">
        <v>0</v>
      </c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x14ac:dyDescent="0.2">
      <c r="A39" s="142" t="s">
        <v>114</v>
      </c>
      <c r="B39" s="142" t="s">
        <v>59</v>
      </c>
      <c r="C39" s="180" t="s">
        <v>60</v>
      </c>
      <c r="D39" s="151"/>
      <c r="E39" s="156"/>
      <c r="F39" s="159"/>
      <c r="G39" s="159">
        <f>SUMIF(AE40:AE48,"&lt;&gt;NOR",G40:G48)</f>
        <v>0</v>
      </c>
      <c r="H39" s="159"/>
      <c r="I39" s="159">
        <f>SUM(I40:I48)</f>
        <v>0</v>
      </c>
      <c r="J39" s="159"/>
      <c r="K39" s="159">
        <f>SUM(K40:K48)</f>
        <v>0</v>
      </c>
      <c r="L39" s="159"/>
      <c r="M39" s="159">
        <f>SUM(M40:M48)</f>
        <v>0</v>
      </c>
      <c r="N39" s="152"/>
      <c r="O39" s="152">
        <f>SUM(O40:O48)</f>
        <v>0</v>
      </c>
      <c r="P39" s="152"/>
      <c r="Q39" s="152">
        <f>SUM(Q40:Q48)</f>
        <v>1.8196299999999999</v>
      </c>
      <c r="R39" s="152"/>
      <c r="S39" s="152"/>
      <c r="T39" s="153"/>
      <c r="U39" s="152">
        <f>SUM(U40:U48)</f>
        <v>8.57</v>
      </c>
      <c r="AE39" t="s">
        <v>115</v>
      </c>
    </row>
    <row r="40" spans="1:60" outlineLevel="1" x14ac:dyDescent="0.2">
      <c r="A40" s="141">
        <v>11</v>
      </c>
      <c r="B40" s="141" t="s">
        <v>153</v>
      </c>
      <c r="C40" s="178" t="s">
        <v>154</v>
      </c>
      <c r="D40" s="147" t="s">
        <v>118</v>
      </c>
      <c r="E40" s="154">
        <v>9.51</v>
      </c>
      <c r="F40" s="157">
        <f>H40+J40</f>
        <v>0</v>
      </c>
      <c r="G40" s="157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21</v>
      </c>
      <c r="M40" s="157">
        <f>G40*(1+L40/100)</f>
        <v>0</v>
      </c>
      <c r="N40" s="148">
        <v>0</v>
      </c>
      <c r="O40" s="148">
        <f>ROUND(E40*N40,5)</f>
        <v>0</v>
      </c>
      <c r="P40" s="148">
        <v>4.5999999999999999E-2</v>
      </c>
      <c r="Q40" s="148">
        <f>ROUND(E40*P40,5)</f>
        <v>0.43746000000000002</v>
      </c>
      <c r="R40" s="148"/>
      <c r="S40" s="148"/>
      <c r="T40" s="149">
        <v>0.26</v>
      </c>
      <c r="U40" s="148">
        <f>ROUND(E40*T40,2)</f>
        <v>2.4700000000000002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119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/>
      <c r="B41" s="141"/>
      <c r="C41" s="179" t="s">
        <v>155</v>
      </c>
      <c r="D41" s="150"/>
      <c r="E41" s="155">
        <v>9.84</v>
      </c>
      <c r="F41" s="157"/>
      <c r="G41" s="157"/>
      <c r="H41" s="157"/>
      <c r="I41" s="157"/>
      <c r="J41" s="157"/>
      <c r="K41" s="157"/>
      <c r="L41" s="157"/>
      <c r="M41" s="157"/>
      <c r="N41" s="148"/>
      <c r="O41" s="148"/>
      <c r="P41" s="148"/>
      <c r="Q41" s="148"/>
      <c r="R41" s="148"/>
      <c r="S41" s="148"/>
      <c r="T41" s="149"/>
      <c r="U41" s="148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121</v>
      </c>
      <c r="AF41" s="140">
        <v>0</v>
      </c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/>
      <c r="B42" s="141"/>
      <c r="C42" s="179" t="s">
        <v>123</v>
      </c>
      <c r="D42" s="150"/>
      <c r="E42" s="155">
        <v>0.39</v>
      </c>
      <c r="F42" s="157"/>
      <c r="G42" s="157"/>
      <c r="H42" s="157"/>
      <c r="I42" s="157"/>
      <c r="J42" s="157"/>
      <c r="K42" s="157"/>
      <c r="L42" s="157"/>
      <c r="M42" s="157"/>
      <c r="N42" s="148"/>
      <c r="O42" s="148"/>
      <c r="P42" s="148"/>
      <c r="Q42" s="148"/>
      <c r="R42" s="148"/>
      <c r="S42" s="148"/>
      <c r="T42" s="149"/>
      <c r="U42" s="148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121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/>
      <c r="B43" s="141"/>
      <c r="C43" s="179" t="s">
        <v>122</v>
      </c>
      <c r="D43" s="150"/>
      <c r="E43" s="155">
        <v>-0.72</v>
      </c>
      <c r="F43" s="157"/>
      <c r="G43" s="157"/>
      <c r="H43" s="157"/>
      <c r="I43" s="157"/>
      <c r="J43" s="157"/>
      <c r="K43" s="157"/>
      <c r="L43" s="157"/>
      <c r="M43" s="157"/>
      <c r="N43" s="148"/>
      <c r="O43" s="148"/>
      <c r="P43" s="148"/>
      <c r="Q43" s="148"/>
      <c r="R43" s="148"/>
      <c r="S43" s="148"/>
      <c r="T43" s="149"/>
      <c r="U43" s="148"/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121</v>
      </c>
      <c r="AF43" s="140">
        <v>0</v>
      </c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>
        <v>12</v>
      </c>
      <c r="B44" s="141" t="s">
        <v>156</v>
      </c>
      <c r="C44" s="178" t="s">
        <v>157</v>
      </c>
      <c r="D44" s="147" t="s">
        <v>118</v>
      </c>
      <c r="E44" s="154">
        <v>20.326000000000001</v>
      </c>
      <c r="F44" s="157">
        <f>H44+J44</f>
        <v>0</v>
      </c>
      <c r="G44" s="157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21</v>
      </c>
      <c r="M44" s="157">
        <f>G44*(1+L44/100)</f>
        <v>0</v>
      </c>
      <c r="N44" s="148">
        <v>0</v>
      </c>
      <c r="O44" s="148">
        <f>ROUND(E44*N44,5)</f>
        <v>0</v>
      </c>
      <c r="P44" s="148">
        <v>6.8000000000000005E-2</v>
      </c>
      <c r="Q44" s="148">
        <f>ROUND(E44*P44,5)</f>
        <v>1.3821699999999999</v>
      </c>
      <c r="R44" s="148"/>
      <c r="S44" s="148"/>
      <c r="T44" s="149">
        <v>0.3</v>
      </c>
      <c r="U44" s="148">
        <f>ROUND(E44*T44,2)</f>
        <v>6.1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119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/>
      <c r="B45" s="141"/>
      <c r="C45" s="179" t="s">
        <v>158</v>
      </c>
      <c r="D45" s="150"/>
      <c r="E45" s="155">
        <v>11.1</v>
      </c>
      <c r="F45" s="157"/>
      <c r="G45" s="157"/>
      <c r="H45" s="157"/>
      <c r="I45" s="157"/>
      <c r="J45" s="157"/>
      <c r="K45" s="157"/>
      <c r="L45" s="157"/>
      <c r="M45" s="157"/>
      <c r="N45" s="148"/>
      <c r="O45" s="148"/>
      <c r="P45" s="148"/>
      <c r="Q45" s="148"/>
      <c r="R45" s="148"/>
      <c r="S45" s="148"/>
      <c r="T45" s="149"/>
      <c r="U45" s="148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121</v>
      </c>
      <c r="AF45" s="140">
        <v>0</v>
      </c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1"/>
      <c r="C46" s="179" t="s">
        <v>159</v>
      </c>
      <c r="D46" s="150"/>
      <c r="E46" s="155">
        <v>0.45600000000000002</v>
      </c>
      <c r="F46" s="157"/>
      <c r="G46" s="157"/>
      <c r="H46" s="157"/>
      <c r="I46" s="157"/>
      <c r="J46" s="157"/>
      <c r="K46" s="157"/>
      <c r="L46" s="157"/>
      <c r="M46" s="157"/>
      <c r="N46" s="148"/>
      <c r="O46" s="148"/>
      <c r="P46" s="148"/>
      <c r="Q46" s="148"/>
      <c r="R46" s="148"/>
      <c r="S46" s="148"/>
      <c r="T46" s="149"/>
      <c r="U46" s="148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121</v>
      </c>
      <c r="AF46" s="140">
        <v>0</v>
      </c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41"/>
      <c r="B47" s="141"/>
      <c r="C47" s="179" t="s">
        <v>160</v>
      </c>
      <c r="D47" s="150"/>
      <c r="E47" s="155">
        <v>8.5</v>
      </c>
      <c r="F47" s="157"/>
      <c r="G47" s="157"/>
      <c r="H47" s="157"/>
      <c r="I47" s="157"/>
      <c r="J47" s="157"/>
      <c r="K47" s="157"/>
      <c r="L47" s="157"/>
      <c r="M47" s="157"/>
      <c r="N47" s="148"/>
      <c r="O47" s="148"/>
      <c r="P47" s="148"/>
      <c r="Q47" s="148"/>
      <c r="R47" s="148"/>
      <c r="S47" s="148"/>
      <c r="T47" s="149"/>
      <c r="U47" s="148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121</v>
      </c>
      <c r="AF47" s="140">
        <v>0</v>
      </c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/>
      <c r="B48" s="141"/>
      <c r="C48" s="179" t="s">
        <v>161</v>
      </c>
      <c r="D48" s="150"/>
      <c r="E48" s="155">
        <v>0.27</v>
      </c>
      <c r="F48" s="157"/>
      <c r="G48" s="157"/>
      <c r="H48" s="157"/>
      <c r="I48" s="157"/>
      <c r="J48" s="157"/>
      <c r="K48" s="157"/>
      <c r="L48" s="157"/>
      <c r="M48" s="157"/>
      <c r="N48" s="148"/>
      <c r="O48" s="148"/>
      <c r="P48" s="148"/>
      <c r="Q48" s="148"/>
      <c r="R48" s="148"/>
      <c r="S48" s="148"/>
      <c r="T48" s="149"/>
      <c r="U48" s="148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121</v>
      </c>
      <c r="AF48" s="140">
        <v>0</v>
      </c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x14ac:dyDescent="0.2">
      <c r="A49" s="142" t="s">
        <v>114</v>
      </c>
      <c r="B49" s="142" t="s">
        <v>61</v>
      </c>
      <c r="C49" s="180" t="s">
        <v>62</v>
      </c>
      <c r="D49" s="151"/>
      <c r="E49" s="156"/>
      <c r="F49" s="159"/>
      <c r="G49" s="159">
        <f>SUMIF(AE50:AE51,"&lt;&gt;NOR",G50:G51)</f>
        <v>0</v>
      </c>
      <c r="H49" s="159"/>
      <c r="I49" s="159">
        <f>SUM(I50:I51)</f>
        <v>0</v>
      </c>
      <c r="J49" s="159"/>
      <c r="K49" s="159">
        <f>SUM(K50:K51)</f>
        <v>0</v>
      </c>
      <c r="L49" s="159"/>
      <c r="M49" s="159">
        <f>SUM(M50:M51)</f>
        <v>0</v>
      </c>
      <c r="N49" s="152"/>
      <c r="O49" s="152">
        <f>SUM(O50:O51)</f>
        <v>0</v>
      </c>
      <c r="P49" s="152"/>
      <c r="Q49" s="152">
        <f>SUM(Q50:Q51)</f>
        <v>0</v>
      </c>
      <c r="R49" s="152"/>
      <c r="S49" s="152"/>
      <c r="T49" s="153"/>
      <c r="U49" s="152">
        <f>SUM(U50:U51)</f>
        <v>2.36</v>
      </c>
      <c r="AE49" t="s">
        <v>115</v>
      </c>
    </row>
    <row r="50" spans="1:60" outlineLevel="1" x14ac:dyDescent="0.2">
      <c r="A50" s="141">
        <v>13</v>
      </c>
      <c r="B50" s="141" t="s">
        <v>162</v>
      </c>
      <c r="C50" s="178" t="s">
        <v>163</v>
      </c>
      <c r="D50" s="147" t="s">
        <v>164</v>
      </c>
      <c r="E50" s="154">
        <v>1.24491</v>
      </c>
      <c r="F50" s="157">
        <f>H50+J50</f>
        <v>0</v>
      </c>
      <c r="G50" s="157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48">
        <v>0</v>
      </c>
      <c r="O50" s="148">
        <f>ROUND(E50*N50,5)</f>
        <v>0</v>
      </c>
      <c r="P50" s="148">
        <v>0</v>
      </c>
      <c r="Q50" s="148">
        <f>ROUND(E50*P50,5)</f>
        <v>0</v>
      </c>
      <c r="R50" s="148"/>
      <c r="S50" s="148"/>
      <c r="T50" s="149">
        <v>1.8919999999999999</v>
      </c>
      <c r="U50" s="148">
        <f>ROUND(E50*T50,2)</f>
        <v>2.36</v>
      </c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119</v>
      </c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>
        <v>14</v>
      </c>
      <c r="B51" s="141" t="s">
        <v>165</v>
      </c>
      <c r="C51" s="178" t="s">
        <v>166</v>
      </c>
      <c r="D51" s="147" t="s">
        <v>164</v>
      </c>
      <c r="E51" s="154">
        <v>1.24491</v>
      </c>
      <c r="F51" s="157">
        <f>H51+J51</f>
        <v>0</v>
      </c>
      <c r="G51" s="157">
        <f>ROUND(E51*F51,2)</f>
        <v>0</v>
      </c>
      <c r="H51" s="158"/>
      <c r="I51" s="157">
        <f>ROUND(E51*H51,2)</f>
        <v>0</v>
      </c>
      <c r="J51" s="158"/>
      <c r="K51" s="157">
        <f>ROUND(E51*J51,2)</f>
        <v>0</v>
      </c>
      <c r="L51" s="157">
        <v>21</v>
      </c>
      <c r="M51" s="157">
        <f>G51*(1+L51/100)</f>
        <v>0</v>
      </c>
      <c r="N51" s="148">
        <v>0</v>
      </c>
      <c r="O51" s="148">
        <f>ROUND(E51*N51,5)</f>
        <v>0</v>
      </c>
      <c r="P51" s="148">
        <v>0</v>
      </c>
      <c r="Q51" s="148">
        <f>ROUND(E51*P51,5)</f>
        <v>0</v>
      </c>
      <c r="R51" s="148"/>
      <c r="S51" s="148"/>
      <c r="T51" s="149">
        <v>0</v>
      </c>
      <c r="U51" s="148">
        <f>ROUND(E51*T51,2)</f>
        <v>0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119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x14ac:dyDescent="0.2">
      <c r="A52" s="142" t="s">
        <v>114</v>
      </c>
      <c r="B52" s="142" t="s">
        <v>63</v>
      </c>
      <c r="C52" s="180" t="s">
        <v>64</v>
      </c>
      <c r="D52" s="151"/>
      <c r="E52" s="156"/>
      <c r="F52" s="159"/>
      <c r="G52" s="159">
        <f>SUMIF(AE53:AE59,"&lt;&gt;NOR",G53:G59)</f>
        <v>0</v>
      </c>
      <c r="H52" s="159"/>
      <c r="I52" s="159">
        <f>SUM(I53:I59)</f>
        <v>0</v>
      </c>
      <c r="J52" s="159"/>
      <c r="K52" s="159">
        <f>SUM(K53:K59)</f>
        <v>0</v>
      </c>
      <c r="L52" s="159"/>
      <c r="M52" s="159">
        <f>SUM(M53:M59)</f>
        <v>0</v>
      </c>
      <c r="N52" s="152"/>
      <c r="O52" s="152">
        <f>SUM(O53:O59)</f>
        <v>0.11267000000000001</v>
      </c>
      <c r="P52" s="152"/>
      <c r="Q52" s="152">
        <f>SUM(Q53:Q59)</f>
        <v>0</v>
      </c>
      <c r="R52" s="152"/>
      <c r="S52" s="152"/>
      <c r="T52" s="153"/>
      <c r="U52" s="152">
        <f>SUM(U53:U59)</f>
        <v>12.76</v>
      </c>
      <c r="AE52" t="s">
        <v>115</v>
      </c>
    </row>
    <row r="53" spans="1:60" ht="22.5" outlineLevel="1" x14ac:dyDescent="0.2">
      <c r="A53" s="141">
        <v>15</v>
      </c>
      <c r="B53" s="141" t="s">
        <v>167</v>
      </c>
      <c r="C53" s="178" t="s">
        <v>168</v>
      </c>
      <c r="D53" s="147" t="s">
        <v>118</v>
      </c>
      <c r="E53" s="154">
        <v>33.137999999999998</v>
      </c>
      <c r="F53" s="157">
        <f>H53+J53</f>
        <v>0</v>
      </c>
      <c r="G53" s="157">
        <f>ROUND(E53*F53,2)</f>
        <v>0</v>
      </c>
      <c r="H53" s="158"/>
      <c r="I53" s="157">
        <f>ROUND(E53*H53,2)</f>
        <v>0</v>
      </c>
      <c r="J53" s="158"/>
      <c r="K53" s="157">
        <f>ROUND(E53*J53,2)</f>
        <v>0</v>
      </c>
      <c r="L53" s="157">
        <v>21</v>
      </c>
      <c r="M53" s="157">
        <f>G53*(1+L53/100)</f>
        <v>0</v>
      </c>
      <c r="N53" s="148">
        <v>3.3999999999999998E-3</v>
      </c>
      <c r="O53" s="148">
        <f>ROUND(E53*N53,5)</f>
        <v>0.11267000000000001</v>
      </c>
      <c r="P53" s="148">
        <v>0</v>
      </c>
      <c r="Q53" s="148">
        <f>ROUND(E53*P53,5)</f>
        <v>0</v>
      </c>
      <c r="R53" s="148"/>
      <c r="S53" s="148"/>
      <c r="T53" s="149">
        <v>0.38500000000000001</v>
      </c>
      <c r="U53" s="148">
        <f>ROUND(E53*T53,2)</f>
        <v>12.76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119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1"/>
      <c r="C54" s="179" t="s">
        <v>169</v>
      </c>
      <c r="D54" s="150"/>
      <c r="E54" s="155">
        <v>9.4499999999999993</v>
      </c>
      <c r="F54" s="157"/>
      <c r="G54" s="157"/>
      <c r="H54" s="157"/>
      <c r="I54" s="157"/>
      <c r="J54" s="157"/>
      <c r="K54" s="157"/>
      <c r="L54" s="157"/>
      <c r="M54" s="157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121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/>
      <c r="B55" s="141"/>
      <c r="C55" s="179" t="s">
        <v>170</v>
      </c>
      <c r="D55" s="150"/>
      <c r="E55" s="155">
        <v>24.6</v>
      </c>
      <c r="F55" s="157"/>
      <c r="G55" s="157"/>
      <c r="H55" s="157"/>
      <c r="I55" s="157"/>
      <c r="J55" s="157"/>
      <c r="K55" s="157"/>
      <c r="L55" s="157"/>
      <c r="M55" s="157"/>
      <c r="N55" s="148"/>
      <c r="O55" s="148"/>
      <c r="P55" s="148"/>
      <c r="Q55" s="148"/>
      <c r="R55" s="148"/>
      <c r="S55" s="148"/>
      <c r="T55" s="149"/>
      <c r="U55" s="148"/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121</v>
      </c>
      <c r="AF55" s="140">
        <v>0</v>
      </c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/>
      <c r="B56" s="141"/>
      <c r="C56" s="179" t="s">
        <v>136</v>
      </c>
      <c r="D56" s="150"/>
      <c r="E56" s="155">
        <v>-1.1819999999999999</v>
      </c>
      <c r="F56" s="157"/>
      <c r="G56" s="157"/>
      <c r="H56" s="157"/>
      <c r="I56" s="157"/>
      <c r="J56" s="157"/>
      <c r="K56" s="157"/>
      <c r="L56" s="157"/>
      <c r="M56" s="157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121</v>
      </c>
      <c r="AF56" s="140">
        <v>0</v>
      </c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1"/>
      <c r="C57" s="179" t="s">
        <v>161</v>
      </c>
      <c r="D57" s="150"/>
      <c r="E57" s="155">
        <v>0.27</v>
      </c>
      <c r="F57" s="157"/>
      <c r="G57" s="157"/>
      <c r="H57" s="157"/>
      <c r="I57" s="157"/>
      <c r="J57" s="157"/>
      <c r="K57" s="157"/>
      <c r="L57" s="157"/>
      <c r="M57" s="157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121</v>
      </c>
      <c r="AF57" s="140">
        <v>0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>
        <v>16</v>
      </c>
      <c r="B58" s="141" t="s">
        <v>171</v>
      </c>
      <c r="C58" s="178" t="s">
        <v>172</v>
      </c>
      <c r="D58" s="147" t="s">
        <v>0</v>
      </c>
      <c r="E58" s="154">
        <v>0</v>
      </c>
      <c r="F58" s="157">
        <f>H58+J58</f>
        <v>0</v>
      </c>
      <c r="G58" s="157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48">
        <v>0</v>
      </c>
      <c r="O58" s="148">
        <f>ROUND(E58*N58,5)</f>
        <v>0</v>
      </c>
      <c r="P58" s="148">
        <v>0</v>
      </c>
      <c r="Q58" s="148">
        <f>ROUND(E58*P58,5)</f>
        <v>0</v>
      </c>
      <c r="R58" s="148"/>
      <c r="S58" s="148"/>
      <c r="T58" s="149">
        <v>0</v>
      </c>
      <c r="U58" s="148">
        <f>ROUND(E58*T58,2)</f>
        <v>0</v>
      </c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119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>
        <v>17</v>
      </c>
      <c r="B59" s="141" t="s">
        <v>173</v>
      </c>
      <c r="C59" s="178" t="s">
        <v>174</v>
      </c>
      <c r="D59" s="147" t="s">
        <v>0</v>
      </c>
      <c r="E59" s="154">
        <v>0</v>
      </c>
      <c r="F59" s="157">
        <f>H59+J59</f>
        <v>0</v>
      </c>
      <c r="G59" s="157">
        <f>ROUND(E59*F59,2)</f>
        <v>0</v>
      </c>
      <c r="H59" s="158"/>
      <c r="I59" s="157">
        <f>ROUND(E59*H59,2)</f>
        <v>0</v>
      </c>
      <c r="J59" s="158"/>
      <c r="K59" s="157">
        <f>ROUND(E59*J59,2)</f>
        <v>0</v>
      </c>
      <c r="L59" s="157">
        <v>21</v>
      </c>
      <c r="M59" s="157">
        <f>G59*(1+L59/100)</f>
        <v>0</v>
      </c>
      <c r="N59" s="148">
        <v>0</v>
      </c>
      <c r="O59" s="148">
        <f>ROUND(E59*N59,5)</f>
        <v>0</v>
      </c>
      <c r="P59" s="148">
        <v>0</v>
      </c>
      <c r="Q59" s="148">
        <f>ROUND(E59*P59,5)</f>
        <v>0</v>
      </c>
      <c r="R59" s="148"/>
      <c r="S59" s="148"/>
      <c r="T59" s="149">
        <v>0</v>
      </c>
      <c r="U59" s="148">
        <f>ROUND(E59*T59,2)</f>
        <v>0</v>
      </c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119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x14ac:dyDescent="0.2">
      <c r="A60" s="142" t="s">
        <v>114</v>
      </c>
      <c r="B60" s="142" t="s">
        <v>65</v>
      </c>
      <c r="C60" s="180" t="s">
        <v>66</v>
      </c>
      <c r="D60" s="151"/>
      <c r="E60" s="156"/>
      <c r="F60" s="159"/>
      <c r="G60" s="159">
        <f>SUMIF(AE61:AE66,"&lt;&gt;NOR",G61:G66)</f>
        <v>0</v>
      </c>
      <c r="H60" s="159"/>
      <c r="I60" s="159">
        <f>SUM(I61:I66)</f>
        <v>0</v>
      </c>
      <c r="J60" s="159"/>
      <c r="K60" s="159">
        <f>SUM(K61:K66)</f>
        <v>0</v>
      </c>
      <c r="L60" s="159"/>
      <c r="M60" s="159">
        <f>SUM(M61:M66)</f>
        <v>0</v>
      </c>
      <c r="N60" s="152"/>
      <c r="O60" s="152">
        <f>SUM(O61:O66)</f>
        <v>1.89E-2</v>
      </c>
      <c r="P60" s="152"/>
      <c r="Q60" s="152">
        <f>SUM(Q61:Q66)</f>
        <v>0</v>
      </c>
      <c r="R60" s="152"/>
      <c r="S60" s="152"/>
      <c r="T60" s="153"/>
      <c r="U60" s="152">
        <f>SUM(U61:U66)</f>
        <v>0.76</v>
      </c>
      <c r="AE60" t="s">
        <v>115</v>
      </c>
    </row>
    <row r="61" spans="1:60" ht="22.5" outlineLevel="1" x14ac:dyDescent="0.2">
      <c r="A61" s="141">
        <v>18</v>
      </c>
      <c r="B61" s="141" t="s">
        <v>175</v>
      </c>
      <c r="C61" s="178" t="s">
        <v>176</v>
      </c>
      <c r="D61" s="147" t="s">
        <v>118</v>
      </c>
      <c r="E61" s="154">
        <v>9.4499999999999993</v>
      </c>
      <c r="F61" s="157">
        <f>H61+J61</f>
        <v>0</v>
      </c>
      <c r="G61" s="157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48">
        <v>0</v>
      </c>
      <c r="O61" s="148">
        <f>ROUND(E61*N61,5)</f>
        <v>0</v>
      </c>
      <c r="P61" s="148">
        <v>0</v>
      </c>
      <c r="Q61" s="148">
        <f>ROUND(E61*P61,5)</f>
        <v>0</v>
      </c>
      <c r="R61" s="148"/>
      <c r="S61" s="148"/>
      <c r="T61" s="149">
        <v>0.08</v>
      </c>
      <c r="U61" s="148">
        <f>ROUND(E61*T61,2)</f>
        <v>0.76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119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/>
      <c r="B62" s="141"/>
      <c r="C62" s="179" t="s">
        <v>177</v>
      </c>
      <c r="D62" s="150"/>
      <c r="E62" s="155">
        <v>9.4499999999999993</v>
      </c>
      <c r="F62" s="157"/>
      <c r="G62" s="157"/>
      <c r="H62" s="157"/>
      <c r="I62" s="157"/>
      <c r="J62" s="157"/>
      <c r="K62" s="157"/>
      <c r="L62" s="157"/>
      <c r="M62" s="157"/>
      <c r="N62" s="148"/>
      <c r="O62" s="148"/>
      <c r="P62" s="148"/>
      <c r="Q62" s="148"/>
      <c r="R62" s="148"/>
      <c r="S62" s="148"/>
      <c r="T62" s="149"/>
      <c r="U62" s="148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121</v>
      </c>
      <c r="AF62" s="140">
        <v>0</v>
      </c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41">
        <v>19</v>
      </c>
      <c r="B63" s="141" t="s">
        <v>178</v>
      </c>
      <c r="C63" s="178" t="s">
        <v>179</v>
      </c>
      <c r="D63" s="147" t="s">
        <v>139</v>
      </c>
      <c r="E63" s="154">
        <v>0.94499999999999995</v>
      </c>
      <c r="F63" s="157">
        <f>H63+J63</f>
        <v>0</v>
      </c>
      <c r="G63" s="157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48">
        <v>0.02</v>
      </c>
      <c r="O63" s="148">
        <f>ROUND(E63*N63,5)</f>
        <v>1.89E-2</v>
      </c>
      <c r="P63" s="148">
        <v>0</v>
      </c>
      <c r="Q63" s="148">
        <f>ROUND(E63*P63,5)</f>
        <v>0</v>
      </c>
      <c r="R63" s="148"/>
      <c r="S63" s="148"/>
      <c r="T63" s="149">
        <v>0</v>
      </c>
      <c r="U63" s="148">
        <f>ROUND(E63*T63,2)</f>
        <v>0</v>
      </c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180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ht="22.5" outlineLevel="1" x14ac:dyDescent="0.2">
      <c r="A64" s="141"/>
      <c r="B64" s="141"/>
      <c r="C64" s="179" t="s">
        <v>181</v>
      </c>
      <c r="D64" s="150"/>
      <c r="E64" s="155">
        <v>0.94499999999999995</v>
      </c>
      <c r="F64" s="157"/>
      <c r="G64" s="157"/>
      <c r="H64" s="157"/>
      <c r="I64" s="157"/>
      <c r="J64" s="157"/>
      <c r="K64" s="157"/>
      <c r="L64" s="157"/>
      <c r="M64" s="157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121</v>
      </c>
      <c r="AF64" s="140">
        <v>0</v>
      </c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>
        <v>20</v>
      </c>
      <c r="B65" s="141" t="s">
        <v>182</v>
      </c>
      <c r="C65" s="178" t="s">
        <v>183</v>
      </c>
      <c r="D65" s="147" t="s">
        <v>0</v>
      </c>
      <c r="E65" s="154">
        <v>0</v>
      </c>
      <c r="F65" s="157">
        <f>H65+J65</f>
        <v>0</v>
      </c>
      <c r="G65" s="157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48">
        <v>0</v>
      </c>
      <c r="O65" s="148">
        <f>ROUND(E65*N65,5)</f>
        <v>0</v>
      </c>
      <c r="P65" s="148">
        <v>0</v>
      </c>
      <c r="Q65" s="148">
        <f>ROUND(E65*P65,5)</f>
        <v>0</v>
      </c>
      <c r="R65" s="148"/>
      <c r="S65" s="148"/>
      <c r="T65" s="149">
        <v>0</v>
      </c>
      <c r="U65" s="148">
        <f>ROUND(E65*T65,2)</f>
        <v>0</v>
      </c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119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>
        <v>21</v>
      </c>
      <c r="B66" s="141" t="s">
        <v>184</v>
      </c>
      <c r="C66" s="178" t="s">
        <v>185</v>
      </c>
      <c r="D66" s="147" t="s">
        <v>0</v>
      </c>
      <c r="E66" s="154">
        <v>0</v>
      </c>
      <c r="F66" s="157">
        <f>H66+J66</f>
        <v>0</v>
      </c>
      <c r="G66" s="157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21</v>
      </c>
      <c r="M66" s="157">
        <f>G66*(1+L66/100)</f>
        <v>0</v>
      </c>
      <c r="N66" s="148">
        <v>0</v>
      </c>
      <c r="O66" s="148">
        <f>ROUND(E66*N66,5)</f>
        <v>0</v>
      </c>
      <c r="P66" s="148">
        <v>0</v>
      </c>
      <c r="Q66" s="148">
        <f>ROUND(E66*P66,5)</f>
        <v>0</v>
      </c>
      <c r="R66" s="148"/>
      <c r="S66" s="148"/>
      <c r="T66" s="149">
        <v>0</v>
      </c>
      <c r="U66" s="148">
        <f>ROUND(E66*T66,2)</f>
        <v>0</v>
      </c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119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x14ac:dyDescent="0.2">
      <c r="A67" s="142" t="s">
        <v>114</v>
      </c>
      <c r="B67" s="142" t="s">
        <v>67</v>
      </c>
      <c r="C67" s="180" t="s">
        <v>68</v>
      </c>
      <c r="D67" s="151"/>
      <c r="E67" s="156"/>
      <c r="F67" s="159"/>
      <c r="G67" s="159">
        <f>SUMIF(AE68:AE77,"&lt;&gt;NOR",G68:G77)</f>
        <v>0</v>
      </c>
      <c r="H67" s="159"/>
      <c r="I67" s="159">
        <f>SUM(I68:I77)</f>
        <v>0</v>
      </c>
      <c r="J67" s="159"/>
      <c r="K67" s="159">
        <f>SUM(K68:K77)</f>
        <v>0</v>
      </c>
      <c r="L67" s="159"/>
      <c r="M67" s="159">
        <f>SUM(M68:M77)</f>
        <v>0</v>
      </c>
      <c r="N67" s="152"/>
      <c r="O67" s="152">
        <f>SUM(O68:O77)</f>
        <v>0</v>
      </c>
      <c r="P67" s="152"/>
      <c r="Q67" s="152">
        <f>SUM(Q68:Q77)</f>
        <v>0</v>
      </c>
      <c r="R67" s="152"/>
      <c r="S67" s="152"/>
      <c r="T67" s="153"/>
      <c r="U67" s="152">
        <f>SUM(U68:U77)</f>
        <v>0</v>
      </c>
      <c r="AE67" t="s">
        <v>115</v>
      </c>
    </row>
    <row r="68" spans="1:60" outlineLevel="1" x14ac:dyDescent="0.2">
      <c r="A68" s="141">
        <v>22</v>
      </c>
      <c r="B68" s="141" t="s">
        <v>186</v>
      </c>
      <c r="C68" s="178" t="s">
        <v>68</v>
      </c>
      <c r="D68" s="147" t="s">
        <v>187</v>
      </c>
      <c r="E68" s="154">
        <v>1</v>
      </c>
      <c r="F68" s="157">
        <f>H68+J68</f>
        <v>0</v>
      </c>
      <c r="G68" s="157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21</v>
      </c>
      <c r="M68" s="157">
        <f>G68*(1+L68/100)</f>
        <v>0</v>
      </c>
      <c r="N68" s="148">
        <v>0</v>
      </c>
      <c r="O68" s="148">
        <f>ROUND(E68*N68,5)</f>
        <v>0</v>
      </c>
      <c r="P68" s="148">
        <v>0</v>
      </c>
      <c r="Q68" s="148">
        <f>ROUND(E68*P68,5)</f>
        <v>0</v>
      </c>
      <c r="R68" s="148"/>
      <c r="S68" s="148"/>
      <c r="T68" s="149">
        <v>0</v>
      </c>
      <c r="U68" s="148">
        <f>ROUND(E68*T68,2)</f>
        <v>0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119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/>
      <c r="B69" s="141"/>
      <c r="C69" s="179" t="s">
        <v>188</v>
      </c>
      <c r="D69" s="150"/>
      <c r="E69" s="155">
        <v>1</v>
      </c>
      <c r="F69" s="157"/>
      <c r="G69" s="157"/>
      <c r="H69" s="157"/>
      <c r="I69" s="157"/>
      <c r="J69" s="157"/>
      <c r="K69" s="157"/>
      <c r="L69" s="157"/>
      <c r="M69" s="157"/>
      <c r="N69" s="148"/>
      <c r="O69" s="148"/>
      <c r="P69" s="148"/>
      <c r="Q69" s="148"/>
      <c r="R69" s="148"/>
      <c r="S69" s="148"/>
      <c r="T69" s="149"/>
      <c r="U69" s="148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121</v>
      </c>
      <c r="AF69" s="140">
        <v>0</v>
      </c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/>
      <c r="B70" s="141"/>
      <c r="C70" s="179" t="s">
        <v>189</v>
      </c>
      <c r="D70" s="150"/>
      <c r="E70" s="155"/>
      <c r="F70" s="157"/>
      <c r="G70" s="157"/>
      <c r="H70" s="157"/>
      <c r="I70" s="157"/>
      <c r="J70" s="157"/>
      <c r="K70" s="157"/>
      <c r="L70" s="157"/>
      <c r="M70" s="157"/>
      <c r="N70" s="148"/>
      <c r="O70" s="148"/>
      <c r="P70" s="148"/>
      <c r="Q70" s="148"/>
      <c r="R70" s="148"/>
      <c r="S70" s="148"/>
      <c r="T70" s="149"/>
      <c r="U70" s="148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121</v>
      </c>
      <c r="AF70" s="140">
        <v>0</v>
      </c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ht="22.5" outlineLevel="1" x14ac:dyDescent="0.2">
      <c r="A71" s="141"/>
      <c r="B71" s="141"/>
      <c r="C71" s="179" t="s">
        <v>190</v>
      </c>
      <c r="D71" s="150"/>
      <c r="E71" s="155"/>
      <c r="F71" s="157"/>
      <c r="G71" s="157"/>
      <c r="H71" s="157"/>
      <c r="I71" s="157"/>
      <c r="J71" s="157"/>
      <c r="K71" s="157"/>
      <c r="L71" s="157"/>
      <c r="M71" s="157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121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ht="22.5" outlineLevel="1" x14ac:dyDescent="0.2">
      <c r="A72" s="141"/>
      <c r="B72" s="141"/>
      <c r="C72" s="179" t="s">
        <v>191</v>
      </c>
      <c r="D72" s="150"/>
      <c r="E72" s="155"/>
      <c r="F72" s="157"/>
      <c r="G72" s="157"/>
      <c r="H72" s="157"/>
      <c r="I72" s="157"/>
      <c r="J72" s="157"/>
      <c r="K72" s="157"/>
      <c r="L72" s="157"/>
      <c r="M72" s="157"/>
      <c r="N72" s="148"/>
      <c r="O72" s="148"/>
      <c r="P72" s="148"/>
      <c r="Q72" s="148"/>
      <c r="R72" s="148"/>
      <c r="S72" s="148"/>
      <c r="T72" s="149"/>
      <c r="U72" s="148"/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121</v>
      </c>
      <c r="AF72" s="140">
        <v>0</v>
      </c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ht="22.5" outlineLevel="1" x14ac:dyDescent="0.2">
      <c r="A73" s="141"/>
      <c r="B73" s="141"/>
      <c r="C73" s="179" t="s">
        <v>192</v>
      </c>
      <c r="D73" s="150"/>
      <c r="E73" s="155"/>
      <c r="F73" s="157"/>
      <c r="G73" s="157"/>
      <c r="H73" s="157"/>
      <c r="I73" s="157"/>
      <c r="J73" s="157"/>
      <c r="K73" s="157"/>
      <c r="L73" s="157"/>
      <c r="M73" s="157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121</v>
      </c>
      <c r="AF73" s="140">
        <v>0</v>
      </c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ht="22.5" outlineLevel="1" x14ac:dyDescent="0.2">
      <c r="A74" s="141"/>
      <c r="B74" s="141"/>
      <c r="C74" s="179" t="s">
        <v>193</v>
      </c>
      <c r="D74" s="150"/>
      <c r="E74" s="155"/>
      <c r="F74" s="157"/>
      <c r="G74" s="157"/>
      <c r="H74" s="157"/>
      <c r="I74" s="157"/>
      <c r="J74" s="157"/>
      <c r="K74" s="157"/>
      <c r="L74" s="157"/>
      <c r="M74" s="157"/>
      <c r="N74" s="148"/>
      <c r="O74" s="148"/>
      <c r="P74" s="148"/>
      <c r="Q74" s="148"/>
      <c r="R74" s="148"/>
      <c r="S74" s="148"/>
      <c r="T74" s="149"/>
      <c r="U74" s="148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121</v>
      </c>
      <c r="AF74" s="140">
        <v>0</v>
      </c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">
      <c r="A75" s="141"/>
      <c r="B75" s="141"/>
      <c r="C75" s="179" t="s">
        <v>194</v>
      </c>
      <c r="D75" s="150"/>
      <c r="E75" s="155"/>
      <c r="F75" s="157"/>
      <c r="G75" s="157"/>
      <c r="H75" s="157"/>
      <c r="I75" s="157"/>
      <c r="J75" s="157"/>
      <c r="K75" s="157"/>
      <c r="L75" s="157"/>
      <c r="M75" s="157"/>
      <c r="N75" s="148"/>
      <c r="O75" s="148"/>
      <c r="P75" s="148"/>
      <c r="Q75" s="148"/>
      <c r="R75" s="148"/>
      <c r="S75" s="148"/>
      <c r="T75" s="149"/>
      <c r="U75" s="148"/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121</v>
      </c>
      <c r="AF75" s="140">
        <v>0</v>
      </c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41"/>
      <c r="B76" s="141"/>
      <c r="C76" s="179" t="s">
        <v>195</v>
      </c>
      <c r="D76" s="150"/>
      <c r="E76" s="155"/>
      <c r="F76" s="157"/>
      <c r="G76" s="157"/>
      <c r="H76" s="157"/>
      <c r="I76" s="157"/>
      <c r="J76" s="157"/>
      <c r="K76" s="157"/>
      <c r="L76" s="157"/>
      <c r="M76" s="157"/>
      <c r="N76" s="148"/>
      <c r="O76" s="148"/>
      <c r="P76" s="148"/>
      <c r="Q76" s="148"/>
      <c r="R76" s="148"/>
      <c r="S76" s="148"/>
      <c r="T76" s="149"/>
      <c r="U76" s="148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121</v>
      </c>
      <c r="AF76" s="140">
        <v>0</v>
      </c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41"/>
      <c r="B77" s="141"/>
      <c r="C77" s="179" t="s">
        <v>196</v>
      </c>
      <c r="D77" s="150"/>
      <c r="E77" s="155"/>
      <c r="F77" s="157"/>
      <c r="G77" s="157"/>
      <c r="H77" s="157"/>
      <c r="I77" s="157"/>
      <c r="J77" s="157"/>
      <c r="K77" s="157"/>
      <c r="L77" s="157"/>
      <c r="M77" s="157"/>
      <c r="N77" s="148"/>
      <c r="O77" s="148"/>
      <c r="P77" s="148"/>
      <c r="Q77" s="148"/>
      <c r="R77" s="148"/>
      <c r="S77" s="148"/>
      <c r="T77" s="149"/>
      <c r="U77" s="148"/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121</v>
      </c>
      <c r="AF77" s="140">
        <v>0</v>
      </c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x14ac:dyDescent="0.2">
      <c r="A78" s="142" t="s">
        <v>114</v>
      </c>
      <c r="B78" s="142" t="s">
        <v>69</v>
      </c>
      <c r="C78" s="180" t="s">
        <v>70</v>
      </c>
      <c r="D78" s="151"/>
      <c r="E78" s="156"/>
      <c r="F78" s="159"/>
      <c r="G78" s="159">
        <f>SUMIF(AE79:AE81,"&lt;&gt;NOR",G79:G81)</f>
        <v>0</v>
      </c>
      <c r="H78" s="159"/>
      <c r="I78" s="159">
        <f>SUM(I79:I81)</f>
        <v>0</v>
      </c>
      <c r="J78" s="159"/>
      <c r="K78" s="159">
        <f>SUM(K79:K81)</f>
        <v>0</v>
      </c>
      <c r="L78" s="159"/>
      <c r="M78" s="159">
        <f>SUM(M79:M81)</f>
        <v>0</v>
      </c>
      <c r="N78" s="152"/>
      <c r="O78" s="152">
        <f>SUM(O79:O81)</f>
        <v>0</v>
      </c>
      <c r="P78" s="152"/>
      <c r="Q78" s="152">
        <f>SUM(Q79:Q81)</f>
        <v>4.8300000000000001E-3</v>
      </c>
      <c r="R78" s="152"/>
      <c r="S78" s="152"/>
      <c r="T78" s="153"/>
      <c r="U78" s="152">
        <f>SUM(U79:U81)</f>
        <v>0.28999999999999998</v>
      </c>
      <c r="AE78" t="s">
        <v>115</v>
      </c>
    </row>
    <row r="79" spans="1:60" outlineLevel="1" x14ac:dyDescent="0.2">
      <c r="A79" s="141">
        <v>23</v>
      </c>
      <c r="B79" s="141" t="s">
        <v>197</v>
      </c>
      <c r="C79" s="178" t="s">
        <v>198</v>
      </c>
      <c r="D79" s="147" t="s">
        <v>147</v>
      </c>
      <c r="E79" s="154">
        <v>7</v>
      </c>
      <c r="F79" s="157">
        <f>H79+J79</f>
        <v>0</v>
      </c>
      <c r="G79" s="157">
        <f>ROUND(E79*F79,2)</f>
        <v>0</v>
      </c>
      <c r="H79" s="158"/>
      <c r="I79" s="157">
        <f>ROUND(E79*H79,2)</f>
        <v>0</v>
      </c>
      <c r="J79" s="158"/>
      <c r="K79" s="157">
        <f>ROUND(E79*J79,2)</f>
        <v>0</v>
      </c>
      <c r="L79" s="157">
        <v>21</v>
      </c>
      <c r="M79" s="157">
        <f>G79*(1+L79/100)</f>
        <v>0</v>
      </c>
      <c r="N79" s="148">
        <v>0</v>
      </c>
      <c r="O79" s="148">
        <f>ROUND(E79*N79,5)</f>
        <v>0</v>
      </c>
      <c r="P79" s="148">
        <v>6.8999999999999997E-4</v>
      </c>
      <c r="Q79" s="148">
        <f>ROUND(E79*P79,5)</f>
        <v>4.8300000000000001E-3</v>
      </c>
      <c r="R79" s="148"/>
      <c r="S79" s="148"/>
      <c r="T79" s="149">
        <v>4.1000000000000002E-2</v>
      </c>
      <c r="U79" s="148">
        <f>ROUND(E79*T79,2)</f>
        <v>0.28999999999999998</v>
      </c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119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41"/>
      <c r="B80" s="141"/>
      <c r="C80" s="179" t="s">
        <v>199</v>
      </c>
      <c r="D80" s="150"/>
      <c r="E80" s="155">
        <v>1</v>
      </c>
      <c r="F80" s="157"/>
      <c r="G80" s="157"/>
      <c r="H80" s="157"/>
      <c r="I80" s="157"/>
      <c r="J80" s="157"/>
      <c r="K80" s="157"/>
      <c r="L80" s="157"/>
      <c r="M80" s="157"/>
      <c r="N80" s="148"/>
      <c r="O80" s="148"/>
      <c r="P80" s="148"/>
      <c r="Q80" s="148"/>
      <c r="R80" s="148"/>
      <c r="S80" s="148"/>
      <c r="T80" s="149"/>
      <c r="U80" s="148"/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121</v>
      </c>
      <c r="AF80" s="140">
        <v>0</v>
      </c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41"/>
      <c r="B81" s="141"/>
      <c r="C81" s="179" t="s">
        <v>200</v>
      </c>
      <c r="D81" s="150"/>
      <c r="E81" s="155">
        <v>6</v>
      </c>
      <c r="F81" s="157"/>
      <c r="G81" s="157"/>
      <c r="H81" s="157"/>
      <c r="I81" s="157"/>
      <c r="J81" s="157"/>
      <c r="K81" s="157"/>
      <c r="L81" s="157"/>
      <c r="M81" s="157"/>
      <c r="N81" s="148"/>
      <c r="O81" s="148"/>
      <c r="P81" s="148"/>
      <c r="Q81" s="148"/>
      <c r="R81" s="148"/>
      <c r="S81" s="148"/>
      <c r="T81" s="149"/>
      <c r="U81" s="148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121</v>
      </c>
      <c r="AF81" s="140">
        <v>0</v>
      </c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x14ac:dyDescent="0.2">
      <c r="A82" s="142" t="s">
        <v>114</v>
      </c>
      <c r="B82" s="142" t="s">
        <v>71</v>
      </c>
      <c r="C82" s="180" t="s">
        <v>72</v>
      </c>
      <c r="D82" s="151"/>
      <c r="E82" s="156"/>
      <c r="F82" s="159"/>
      <c r="G82" s="159">
        <f>SUMIF(AE83:AE92,"&lt;&gt;NOR",G83:G92)</f>
        <v>0</v>
      </c>
      <c r="H82" s="159"/>
      <c r="I82" s="159">
        <f>SUM(I83:I92)</f>
        <v>0</v>
      </c>
      <c r="J82" s="159"/>
      <c r="K82" s="159">
        <f>SUM(K83:K92)</f>
        <v>0</v>
      </c>
      <c r="L82" s="159"/>
      <c r="M82" s="159">
        <f>SUM(M83:M92)</f>
        <v>0</v>
      </c>
      <c r="N82" s="152"/>
      <c r="O82" s="152">
        <f>SUM(O83:O92)</f>
        <v>0</v>
      </c>
      <c r="P82" s="152"/>
      <c r="Q82" s="152">
        <f>SUM(Q83:Q92)</f>
        <v>8.4790000000000004E-2</v>
      </c>
      <c r="R82" s="152"/>
      <c r="S82" s="152"/>
      <c r="T82" s="153"/>
      <c r="U82" s="152">
        <f>SUM(U83:U92)</f>
        <v>3.2199999999999998</v>
      </c>
      <c r="AE82" t="s">
        <v>115</v>
      </c>
    </row>
    <row r="83" spans="1:60" outlineLevel="1" x14ac:dyDescent="0.2">
      <c r="A83" s="141">
        <v>24</v>
      </c>
      <c r="B83" s="141" t="s">
        <v>201</v>
      </c>
      <c r="C83" s="178" t="s">
        <v>202</v>
      </c>
      <c r="D83" s="147" t="s">
        <v>187</v>
      </c>
      <c r="E83" s="154">
        <v>1</v>
      </c>
      <c r="F83" s="157">
        <f>H83+J83</f>
        <v>0</v>
      </c>
      <c r="G83" s="157">
        <f>ROUND(E83*F83,2)</f>
        <v>0</v>
      </c>
      <c r="H83" s="158"/>
      <c r="I83" s="157">
        <f>ROUND(E83*H83,2)</f>
        <v>0</v>
      </c>
      <c r="J83" s="158"/>
      <c r="K83" s="157">
        <f>ROUND(E83*J83,2)</f>
        <v>0</v>
      </c>
      <c r="L83" s="157">
        <v>21</v>
      </c>
      <c r="M83" s="157">
        <f>G83*(1+L83/100)</f>
        <v>0</v>
      </c>
      <c r="N83" s="148">
        <v>0</v>
      </c>
      <c r="O83" s="148">
        <f>ROUND(E83*N83,5)</f>
        <v>0</v>
      </c>
      <c r="P83" s="148">
        <v>1.933E-2</v>
      </c>
      <c r="Q83" s="148">
        <f>ROUND(E83*P83,5)</f>
        <v>1.933E-2</v>
      </c>
      <c r="R83" s="148"/>
      <c r="S83" s="148"/>
      <c r="T83" s="149">
        <v>0.59</v>
      </c>
      <c r="U83" s="148">
        <f>ROUND(E83*T83,2)</f>
        <v>0.59</v>
      </c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119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41">
        <v>25</v>
      </c>
      <c r="B84" s="141" t="s">
        <v>203</v>
      </c>
      <c r="C84" s="178" t="s">
        <v>204</v>
      </c>
      <c r="D84" s="147" t="s">
        <v>187</v>
      </c>
      <c r="E84" s="154">
        <v>3</v>
      </c>
      <c r="F84" s="157">
        <f>H84+J84</f>
        <v>0</v>
      </c>
      <c r="G84" s="157">
        <f>ROUND(E84*F84,2)</f>
        <v>0</v>
      </c>
      <c r="H84" s="158"/>
      <c r="I84" s="157">
        <f>ROUND(E84*H84,2)</f>
        <v>0</v>
      </c>
      <c r="J84" s="158"/>
      <c r="K84" s="157">
        <f>ROUND(E84*J84,2)</f>
        <v>0</v>
      </c>
      <c r="L84" s="157">
        <v>21</v>
      </c>
      <c r="M84" s="157">
        <f>G84*(1+L84/100)</f>
        <v>0</v>
      </c>
      <c r="N84" s="148">
        <v>0</v>
      </c>
      <c r="O84" s="148">
        <f>ROUND(E84*N84,5)</f>
        <v>0</v>
      </c>
      <c r="P84" s="148">
        <v>1.9460000000000002E-2</v>
      </c>
      <c r="Q84" s="148">
        <f>ROUND(E84*P84,5)</f>
        <v>5.8380000000000001E-2</v>
      </c>
      <c r="R84" s="148"/>
      <c r="S84" s="148"/>
      <c r="T84" s="149">
        <v>0.38200000000000001</v>
      </c>
      <c r="U84" s="148">
        <f>ROUND(E84*T84,2)</f>
        <v>1.1499999999999999</v>
      </c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119</v>
      </c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outlineLevel="1" x14ac:dyDescent="0.2">
      <c r="A85" s="141">
        <v>26</v>
      </c>
      <c r="B85" s="141" t="s">
        <v>205</v>
      </c>
      <c r="C85" s="178" t="s">
        <v>206</v>
      </c>
      <c r="D85" s="147" t="s">
        <v>147</v>
      </c>
      <c r="E85" s="154">
        <v>2</v>
      </c>
      <c r="F85" s="157">
        <f>H85+J85</f>
        <v>0</v>
      </c>
      <c r="G85" s="157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21</v>
      </c>
      <c r="M85" s="157">
        <f>G85*(1+L85/100)</f>
        <v>0</v>
      </c>
      <c r="N85" s="148">
        <v>0</v>
      </c>
      <c r="O85" s="148">
        <f>ROUND(E85*N85,5)</f>
        <v>0</v>
      </c>
      <c r="P85" s="148">
        <v>2.2499999999999998E-3</v>
      </c>
      <c r="Q85" s="148">
        <f>ROUND(E85*P85,5)</f>
        <v>4.4999999999999997E-3</v>
      </c>
      <c r="R85" s="148"/>
      <c r="S85" s="148"/>
      <c r="T85" s="149">
        <v>0.40699999999999997</v>
      </c>
      <c r="U85" s="148">
        <f>ROUND(E85*T85,2)</f>
        <v>0.81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119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41">
        <v>27</v>
      </c>
      <c r="B86" s="141" t="s">
        <v>207</v>
      </c>
      <c r="C86" s="178" t="s">
        <v>208</v>
      </c>
      <c r="D86" s="147" t="s">
        <v>187</v>
      </c>
      <c r="E86" s="154">
        <v>3</v>
      </c>
      <c r="F86" s="157">
        <f>H86+J86</f>
        <v>0</v>
      </c>
      <c r="G86" s="157">
        <f>ROUND(E86*F86,2)</f>
        <v>0</v>
      </c>
      <c r="H86" s="158"/>
      <c r="I86" s="157">
        <f>ROUND(E86*H86,2)</f>
        <v>0</v>
      </c>
      <c r="J86" s="158"/>
      <c r="K86" s="157">
        <f>ROUND(E86*J86,2)</f>
        <v>0</v>
      </c>
      <c r="L86" s="157">
        <v>21</v>
      </c>
      <c r="M86" s="157">
        <f>G86*(1+L86/100)</f>
        <v>0</v>
      </c>
      <c r="N86" s="148">
        <v>0</v>
      </c>
      <c r="O86" s="148">
        <f>ROUND(E86*N86,5)</f>
        <v>0</v>
      </c>
      <c r="P86" s="148">
        <v>8.5999999999999998E-4</v>
      </c>
      <c r="Q86" s="148">
        <f>ROUND(E86*P86,5)</f>
        <v>2.5799999999999998E-3</v>
      </c>
      <c r="R86" s="148"/>
      <c r="S86" s="148"/>
      <c r="T86" s="149">
        <v>0.222</v>
      </c>
      <c r="U86" s="148">
        <f>ROUND(E86*T86,2)</f>
        <v>0.67</v>
      </c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119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ht="22.5" outlineLevel="1" x14ac:dyDescent="0.2">
      <c r="A87" s="141"/>
      <c r="B87" s="141"/>
      <c r="C87" s="179" t="s">
        <v>209</v>
      </c>
      <c r="D87" s="150"/>
      <c r="E87" s="155">
        <v>3</v>
      </c>
      <c r="F87" s="157"/>
      <c r="G87" s="157"/>
      <c r="H87" s="157"/>
      <c r="I87" s="157"/>
      <c r="J87" s="157"/>
      <c r="K87" s="157"/>
      <c r="L87" s="157"/>
      <c r="M87" s="157"/>
      <c r="N87" s="148"/>
      <c r="O87" s="148"/>
      <c r="P87" s="148"/>
      <c r="Q87" s="148"/>
      <c r="R87" s="148"/>
      <c r="S87" s="148"/>
      <c r="T87" s="149"/>
      <c r="U87" s="148"/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121</v>
      </c>
      <c r="AF87" s="140">
        <v>0</v>
      </c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ht="22.5" outlineLevel="1" x14ac:dyDescent="0.2">
      <c r="A88" s="141">
        <v>28</v>
      </c>
      <c r="B88" s="141" t="s">
        <v>210</v>
      </c>
      <c r="C88" s="178" t="s">
        <v>211</v>
      </c>
      <c r="D88" s="147" t="s">
        <v>147</v>
      </c>
      <c r="E88" s="154">
        <v>1</v>
      </c>
      <c r="F88" s="157">
        <f>H88+J88</f>
        <v>0</v>
      </c>
      <c r="G88" s="157">
        <f>ROUND(E88*F88,2)</f>
        <v>0</v>
      </c>
      <c r="H88" s="158"/>
      <c r="I88" s="157">
        <f>ROUND(E88*H88,2)</f>
        <v>0</v>
      </c>
      <c r="J88" s="158"/>
      <c r="K88" s="157">
        <f>ROUND(E88*J88,2)</f>
        <v>0</v>
      </c>
      <c r="L88" s="157">
        <v>21</v>
      </c>
      <c r="M88" s="157">
        <f>G88*(1+L88/100)</f>
        <v>0</v>
      </c>
      <c r="N88" s="148">
        <v>0</v>
      </c>
      <c r="O88" s="148">
        <f>ROUND(E88*N88,5)</f>
        <v>0</v>
      </c>
      <c r="P88" s="148">
        <v>0</v>
      </c>
      <c r="Q88" s="148">
        <f>ROUND(E88*P88,5)</f>
        <v>0</v>
      </c>
      <c r="R88" s="148"/>
      <c r="S88" s="148"/>
      <c r="T88" s="149">
        <v>0</v>
      </c>
      <c r="U88" s="148">
        <f>ROUND(E88*T88,2)</f>
        <v>0</v>
      </c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119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ht="22.5" outlineLevel="1" x14ac:dyDescent="0.2">
      <c r="A89" s="141">
        <v>29</v>
      </c>
      <c r="B89" s="141" t="s">
        <v>212</v>
      </c>
      <c r="C89" s="178" t="s">
        <v>213</v>
      </c>
      <c r="D89" s="147" t="s">
        <v>147</v>
      </c>
      <c r="E89" s="154">
        <v>1</v>
      </c>
      <c r="F89" s="157">
        <f>H89+J89</f>
        <v>0</v>
      </c>
      <c r="G89" s="157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21</v>
      </c>
      <c r="M89" s="157">
        <f>G89*(1+L89/100)</f>
        <v>0</v>
      </c>
      <c r="N89" s="148">
        <v>0</v>
      </c>
      <c r="O89" s="148">
        <f>ROUND(E89*N89,5)</f>
        <v>0</v>
      </c>
      <c r="P89" s="148">
        <v>0</v>
      </c>
      <c r="Q89" s="148">
        <f>ROUND(E89*P89,5)</f>
        <v>0</v>
      </c>
      <c r="R89" s="148"/>
      <c r="S89" s="148"/>
      <c r="T89" s="149">
        <v>0</v>
      </c>
      <c r="U89" s="148">
        <f>ROUND(E89*T89,2)</f>
        <v>0</v>
      </c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119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ht="22.5" outlineLevel="1" x14ac:dyDescent="0.2">
      <c r="A90" s="141">
        <v>30</v>
      </c>
      <c r="B90" s="141" t="s">
        <v>214</v>
      </c>
      <c r="C90" s="178" t="s">
        <v>215</v>
      </c>
      <c r="D90" s="147" t="s">
        <v>147</v>
      </c>
      <c r="E90" s="154">
        <v>1</v>
      </c>
      <c r="F90" s="157">
        <f>H90+J90</f>
        <v>0</v>
      </c>
      <c r="G90" s="157">
        <f>ROUND(E90*F90,2)</f>
        <v>0</v>
      </c>
      <c r="H90" s="158"/>
      <c r="I90" s="157">
        <f>ROUND(E90*H90,2)</f>
        <v>0</v>
      </c>
      <c r="J90" s="158"/>
      <c r="K90" s="157">
        <f>ROUND(E90*J90,2)</f>
        <v>0</v>
      </c>
      <c r="L90" s="157">
        <v>21</v>
      </c>
      <c r="M90" s="157">
        <f>G90*(1+L90/100)</f>
        <v>0</v>
      </c>
      <c r="N90" s="148">
        <v>0</v>
      </c>
      <c r="O90" s="148">
        <f>ROUND(E90*N90,5)</f>
        <v>0</v>
      </c>
      <c r="P90" s="148">
        <v>0</v>
      </c>
      <c r="Q90" s="148">
        <f>ROUND(E90*P90,5)</f>
        <v>0</v>
      </c>
      <c r="R90" s="148"/>
      <c r="S90" s="148"/>
      <c r="T90" s="149">
        <v>0</v>
      </c>
      <c r="U90" s="148">
        <f>ROUND(E90*T90,2)</f>
        <v>0</v>
      </c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119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ht="22.5" outlineLevel="1" x14ac:dyDescent="0.2">
      <c r="A91" s="141">
        <v>31</v>
      </c>
      <c r="B91" s="141" t="s">
        <v>216</v>
      </c>
      <c r="C91" s="178" t="s">
        <v>217</v>
      </c>
      <c r="D91" s="147" t="s">
        <v>0</v>
      </c>
      <c r="E91" s="154">
        <v>0</v>
      </c>
      <c r="F91" s="157">
        <f>H91+J91</f>
        <v>0</v>
      </c>
      <c r="G91" s="157">
        <f>ROUND(E91*F91,2)</f>
        <v>0</v>
      </c>
      <c r="H91" s="158"/>
      <c r="I91" s="157">
        <f>ROUND(E91*H91,2)</f>
        <v>0</v>
      </c>
      <c r="J91" s="158"/>
      <c r="K91" s="157">
        <f>ROUND(E91*J91,2)</f>
        <v>0</v>
      </c>
      <c r="L91" s="157">
        <v>21</v>
      </c>
      <c r="M91" s="157">
        <f>G91*(1+L91/100)</f>
        <v>0</v>
      </c>
      <c r="N91" s="148">
        <v>0</v>
      </c>
      <c r="O91" s="148">
        <f>ROUND(E91*N91,5)</f>
        <v>0</v>
      </c>
      <c r="P91" s="148">
        <v>0</v>
      </c>
      <c r="Q91" s="148">
        <f>ROUND(E91*P91,5)</f>
        <v>0</v>
      </c>
      <c r="R91" s="148"/>
      <c r="S91" s="148"/>
      <c r="T91" s="149">
        <v>0</v>
      </c>
      <c r="U91" s="148">
        <f>ROUND(E91*T91,2)</f>
        <v>0</v>
      </c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119</v>
      </c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outlineLevel="1" x14ac:dyDescent="0.2">
      <c r="A92" s="141">
        <v>32</v>
      </c>
      <c r="B92" s="141" t="s">
        <v>218</v>
      </c>
      <c r="C92" s="178" t="s">
        <v>219</v>
      </c>
      <c r="D92" s="147" t="s">
        <v>0</v>
      </c>
      <c r="E92" s="154">
        <v>0</v>
      </c>
      <c r="F92" s="157">
        <f>H92+J92</f>
        <v>0</v>
      </c>
      <c r="G92" s="157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21</v>
      </c>
      <c r="M92" s="157">
        <f>G92*(1+L92/100)</f>
        <v>0</v>
      </c>
      <c r="N92" s="148">
        <v>0</v>
      </c>
      <c r="O92" s="148">
        <f>ROUND(E92*N92,5)</f>
        <v>0</v>
      </c>
      <c r="P92" s="148">
        <v>0</v>
      </c>
      <c r="Q92" s="148">
        <f>ROUND(E92*P92,5)</f>
        <v>0</v>
      </c>
      <c r="R92" s="148"/>
      <c r="S92" s="148"/>
      <c r="T92" s="149">
        <v>0</v>
      </c>
      <c r="U92" s="148">
        <f>ROUND(E92*T92,2)</f>
        <v>0</v>
      </c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119</v>
      </c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x14ac:dyDescent="0.2">
      <c r="A93" s="142" t="s">
        <v>114</v>
      </c>
      <c r="B93" s="142" t="s">
        <v>73</v>
      </c>
      <c r="C93" s="180" t="s">
        <v>74</v>
      </c>
      <c r="D93" s="151"/>
      <c r="E93" s="156"/>
      <c r="F93" s="159"/>
      <c r="G93" s="159">
        <f>SUMIF(AE94:AE99,"&lt;&gt;NOR",G94:G99)</f>
        <v>0</v>
      </c>
      <c r="H93" s="159"/>
      <c r="I93" s="159">
        <f>SUM(I94:I99)</f>
        <v>0</v>
      </c>
      <c r="J93" s="159"/>
      <c r="K93" s="159">
        <f>SUM(K94:K99)</f>
        <v>0</v>
      </c>
      <c r="L93" s="159"/>
      <c r="M93" s="159">
        <f>SUM(M94:M99)</f>
        <v>0</v>
      </c>
      <c r="N93" s="152"/>
      <c r="O93" s="152">
        <f>SUM(O94:O99)</f>
        <v>0</v>
      </c>
      <c r="P93" s="152"/>
      <c r="Q93" s="152">
        <f>SUM(Q94:Q99)</f>
        <v>0</v>
      </c>
      <c r="R93" s="152"/>
      <c r="S93" s="152"/>
      <c r="T93" s="153"/>
      <c r="U93" s="152">
        <f>SUM(U94:U99)</f>
        <v>0</v>
      </c>
      <c r="AE93" t="s">
        <v>115</v>
      </c>
    </row>
    <row r="94" spans="1:60" outlineLevel="1" x14ac:dyDescent="0.2">
      <c r="A94" s="141">
        <v>33</v>
      </c>
      <c r="B94" s="141" t="s">
        <v>220</v>
      </c>
      <c r="C94" s="178" t="s">
        <v>221</v>
      </c>
      <c r="D94" s="147" t="s">
        <v>187</v>
      </c>
      <c r="E94" s="154">
        <v>1</v>
      </c>
      <c r="F94" s="157">
        <f>H94+J94</f>
        <v>0</v>
      </c>
      <c r="G94" s="157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21</v>
      </c>
      <c r="M94" s="157">
        <f>G94*(1+L94/100)</f>
        <v>0</v>
      </c>
      <c r="N94" s="148">
        <v>0</v>
      </c>
      <c r="O94" s="148">
        <f>ROUND(E94*N94,5)</f>
        <v>0</v>
      </c>
      <c r="P94" s="148">
        <v>0</v>
      </c>
      <c r="Q94" s="148">
        <f>ROUND(E94*P94,5)</f>
        <v>0</v>
      </c>
      <c r="R94" s="148"/>
      <c r="S94" s="148"/>
      <c r="T94" s="149">
        <v>0</v>
      </c>
      <c r="U94" s="148">
        <f>ROUND(E94*T94,2)</f>
        <v>0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119</v>
      </c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outlineLevel="1" x14ac:dyDescent="0.2">
      <c r="A95" s="141"/>
      <c r="B95" s="141"/>
      <c r="C95" s="179" t="s">
        <v>222</v>
      </c>
      <c r="D95" s="150"/>
      <c r="E95" s="155">
        <v>1</v>
      </c>
      <c r="F95" s="157"/>
      <c r="G95" s="157"/>
      <c r="H95" s="157"/>
      <c r="I95" s="157"/>
      <c r="J95" s="157"/>
      <c r="K95" s="157"/>
      <c r="L95" s="157"/>
      <c r="M95" s="157"/>
      <c r="N95" s="148"/>
      <c r="O95" s="148"/>
      <c r="P95" s="148"/>
      <c r="Q95" s="148"/>
      <c r="R95" s="148"/>
      <c r="S95" s="148"/>
      <c r="T95" s="149"/>
      <c r="U95" s="148"/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121</v>
      </c>
      <c r="AF95" s="140">
        <v>0</v>
      </c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ht="22.5" outlineLevel="1" x14ac:dyDescent="0.2">
      <c r="A96" s="141"/>
      <c r="B96" s="141"/>
      <c r="C96" s="179" t="s">
        <v>223</v>
      </c>
      <c r="D96" s="150"/>
      <c r="E96" s="155"/>
      <c r="F96" s="157"/>
      <c r="G96" s="157"/>
      <c r="H96" s="157"/>
      <c r="I96" s="157"/>
      <c r="J96" s="157"/>
      <c r="K96" s="157"/>
      <c r="L96" s="157"/>
      <c r="M96" s="157"/>
      <c r="N96" s="148"/>
      <c r="O96" s="148"/>
      <c r="P96" s="148"/>
      <c r="Q96" s="148"/>
      <c r="R96" s="148"/>
      <c r="S96" s="148"/>
      <c r="T96" s="149"/>
      <c r="U96" s="148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121</v>
      </c>
      <c r="AF96" s="140">
        <v>0</v>
      </c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41"/>
      <c r="B97" s="141"/>
      <c r="C97" s="179" t="s">
        <v>224</v>
      </c>
      <c r="D97" s="150"/>
      <c r="E97" s="155"/>
      <c r="F97" s="157"/>
      <c r="G97" s="157"/>
      <c r="H97" s="157"/>
      <c r="I97" s="157"/>
      <c r="J97" s="157"/>
      <c r="K97" s="157"/>
      <c r="L97" s="157"/>
      <c r="M97" s="157"/>
      <c r="N97" s="148"/>
      <c r="O97" s="148"/>
      <c r="P97" s="148"/>
      <c r="Q97" s="148"/>
      <c r="R97" s="148"/>
      <c r="S97" s="148"/>
      <c r="T97" s="149"/>
      <c r="U97" s="148"/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121</v>
      </c>
      <c r="AF97" s="140">
        <v>0</v>
      </c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41"/>
      <c r="B98" s="141"/>
      <c r="C98" s="179" t="s">
        <v>225</v>
      </c>
      <c r="D98" s="150"/>
      <c r="E98" s="155"/>
      <c r="F98" s="157"/>
      <c r="G98" s="157"/>
      <c r="H98" s="157"/>
      <c r="I98" s="157"/>
      <c r="J98" s="157"/>
      <c r="K98" s="157"/>
      <c r="L98" s="157"/>
      <c r="M98" s="157"/>
      <c r="N98" s="148"/>
      <c r="O98" s="148"/>
      <c r="P98" s="148"/>
      <c r="Q98" s="148"/>
      <c r="R98" s="148"/>
      <c r="S98" s="148"/>
      <c r="T98" s="149"/>
      <c r="U98" s="148"/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121</v>
      </c>
      <c r="AF98" s="140">
        <v>0</v>
      </c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41"/>
      <c r="B99" s="141"/>
      <c r="C99" s="179" t="s">
        <v>226</v>
      </c>
      <c r="D99" s="150"/>
      <c r="E99" s="155"/>
      <c r="F99" s="157"/>
      <c r="G99" s="157"/>
      <c r="H99" s="157"/>
      <c r="I99" s="157"/>
      <c r="J99" s="157"/>
      <c r="K99" s="157"/>
      <c r="L99" s="157"/>
      <c r="M99" s="157"/>
      <c r="N99" s="148"/>
      <c r="O99" s="148"/>
      <c r="P99" s="148"/>
      <c r="Q99" s="148"/>
      <c r="R99" s="148"/>
      <c r="S99" s="148"/>
      <c r="T99" s="149"/>
      <c r="U99" s="148"/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121</v>
      </c>
      <c r="AF99" s="140">
        <v>0</v>
      </c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x14ac:dyDescent="0.2">
      <c r="A100" s="142" t="s">
        <v>114</v>
      </c>
      <c r="B100" s="142" t="s">
        <v>75</v>
      </c>
      <c r="C100" s="180" t="s">
        <v>76</v>
      </c>
      <c r="D100" s="151"/>
      <c r="E100" s="156"/>
      <c r="F100" s="159"/>
      <c r="G100" s="159">
        <f>SUMIF(AE101:AE108,"&lt;&gt;NOR",G101:G108)</f>
        <v>0</v>
      </c>
      <c r="H100" s="159"/>
      <c r="I100" s="159">
        <f>SUM(I101:I108)</f>
        <v>0</v>
      </c>
      <c r="J100" s="159"/>
      <c r="K100" s="159">
        <f>SUM(K101:K108)</f>
        <v>0</v>
      </c>
      <c r="L100" s="159"/>
      <c r="M100" s="159">
        <f>SUM(M101:M108)</f>
        <v>0</v>
      </c>
      <c r="N100" s="152"/>
      <c r="O100" s="152">
        <f>SUM(O101:O108)</f>
        <v>1.4999999999999999E-2</v>
      </c>
      <c r="P100" s="152"/>
      <c r="Q100" s="152">
        <f>SUM(Q101:Q108)</f>
        <v>0</v>
      </c>
      <c r="R100" s="152"/>
      <c r="S100" s="152"/>
      <c r="T100" s="153"/>
      <c r="U100" s="152">
        <f>SUM(U101:U108)</f>
        <v>1.45</v>
      </c>
      <c r="AE100" t="s">
        <v>115</v>
      </c>
    </row>
    <row r="101" spans="1:60" ht="22.5" outlineLevel="1" x14ac:dyDescent="0.2">
      <c r="A101" s="141">
        <v>34</v>
      </c>
      <c r="B101" s="141" t="s">
        <v>227</v>
      </c>
      <c r="C101" s="178" t="s">
        <v>228</v>
      </c>
      <c r="D101" s="147" t="s">
        <v>147</v>
      </c>
      <c r="E101" s="154">
        <v>1</v>
      </c>
      <c r="F101" s="157">
        <f>H101+J101</f>
        <v>0</v>
      </c>
      <c r="G101" s="157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21</v>
      </c>
      <c r="M101" s="157">
        <f>G101*(1+L101/100)</f>
        <v>0</v>
      </c>
      <c r="N101" s="148">
        <v>0</v>
      </c>
      <c r="O101" s="148">
        <f>ROUND(E101*N101,5)</f>
        <v>0</v>
      </c>
      <c r="P101" s="148">
        <v>0</v>
      </c>
      <c r="Q101" s="148">
        <f>ROUND(E101*P101,5)</f>
        <v>0</v>
      </c>
      <c r="R101" s="148"/>
      <c r="S101" s="148"/>
      <c r="T101" s="149">
        <v>0</v>
      </c>
      <c r="U101" s="148">
        <f>ROUND(E101*T101,2)</f>
        <v>0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119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ht="22.5" outlineLevel="1" x14ac:dyDescent="0.2">
      <c r="A102" s="141"/>
      <c r="B102" s="141"/>
      <c r="C102" s="179" t="s">
        <v>229</v>
      </c>
      <c r="D102" s="150"/>
      <c r="E102" s="155">
        <v>1</v>
      </c>
      <c r="F102" s="157"/>
      <c r="G102" s="157"/>
      <c r="H102" s="157"/>
      <c r="I102" s="157"/>
      <c r="J102" s="157"/>
      <c r="K102" s="157"/>
      <c r="L102" s="157"/>
      <c r="M102" s="157"/>
      <c r="N102" s="148"/>
      <c r="O102" s="148"/>
      <c r="P102" s="148"/>
      <c r="Q102" s="148"/>
      <c r="R102" s="148"/>
      <c r="S102" s="148"/>
      <c r="T102" s="149"/>
      <c r="U102" s="148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121</v>
      </c>
      <c r="AF102" s="140">
        <v>0</v>
      </c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">
      <c r="A103" s="141"/>
      <c r="B103" s="141"/>
      <c r="C103" s="179" t="s">
        <v>230</v>
      </c>
      <c r="D103" s="150"/>
      <c r="E103" s="155"/>
      <c r="F103" s="157"/>
      <c r="G103" s="157"/>
      <c r="H103" s="157"/>
      <c r="I103" s="157"/>
      <c r="J103" s="157"/>
      <c r="K103" s="157"/>
      <c r="L103" s="157"/>
      <c r="M103" s="157"/>
      <c r="N103" s="148"/>
      <c r="O103" s="148"/>
      <c r="P103" s="148"/>
      <c r="Q103" s="148"/>
      <c r="R103" s="148"/>
      <c r="S103" s="148"/>
      <c r="T103" s="149"/>
      <c r="U103" s="148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121</v>
      </c>
      <c r="AF103" s="140">
        <v>0</v>
      </c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ht="22.5" outlineLevel="1" x14ac:dyDescent="0.2">
      <c r="A104" s="141"/>
      <c r="B104" s="141"/>
      <c r="C104" s="179" t="s">
        <v>231</v>
      </c>
      <c r="D104" s="150"/>
      <c r="E104" s="155"/>
      <c r="F104" s="157"/>
      <c r="G104" s="157"/>
      <c r="H104" s="157"/>
      <c r="I104" s="157"/>
      <c r="J104" s="157"/>
      <c r="K104" s="157"/>
      <c r="L104" s="157"/>
      <c r="M104" s="157"/>
      <c r="N104" s="148"/>
      <c r="O104" s="148"/>
      <c r="P104" s="148"/>
      <c r="Q104" s="148"/>
      <c r="R104" s="148"/>
      <c r="S104" s="148"/>
      <c r="T104" s="149"/>
      <c r="U104" s="148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121</v>
      </c>
      <c r="AF104" s="140">
        <v>0</v>
      </c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41">
        <v>35</v>
      </c>
      <c r="B105" s="141" t="s">
        <v>232</v>
      </c>
      <c r="C105" s="178" t="s">
        <v>233</v>
      </c>
      <c r="D105" s="147" t="s">
        <v>147</v>
      </c>
      <c r="E105" s="154">
        <v>1</v>
      </c>
      <c r="F105" s="157">
        <f>H105+J105</f>
        <v>0</v>
      </c>
      <c r="G105" s="157">
        <f>ROUND(E105*F105,2)</f>
        <v>0</v>
      </c>
      <c r="H105" s="158"/>
      <c r="I105" s="157">
        <f>ROUND(E105*H105,2)</f>
        <v>0</v>
      </c>
      <c r="J105" s="158"/>
      <c r="K105" s="157">
        <f>ROUND(E105*J105,2)</f>
        <v>0</v>
      </c>
      <c r="L105" s="157">
        <v>21</v>
      </c>
      <c r="M105" s="157">
        <f>G105*(1+L105/100)</f>
        <v>0</v>
      </c>
      <c r="N105" s="148">
        <v>0</v>
      </c>
      <c r="O105" s="148">
        <f>ROUND(E105*N105,5)</f>
        <v>0</v>
      </c>
      <c r="P105" s="148">
        <v>0</v>
      </c>
      <c r="Q105" s="148">
        <f>ROUND(E105*P105,5)</f>
        <v>0</v>
      </c>
      <c r="R105" s="148"/>
      <c r="S105" s="148"/>
      <c r="T105" s="149">
        <v>1.45</v>
      </c>
      <c r="U105" s="148">
        <f>ROUND(E105*T105,2)</f>
        <v>1.45</v>
      </c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119</v>
      </c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">
      <c r="A106" s="141">
        <v>36</v>
      </c>
      <c r="B106" s="141" t="s">
        <v>234</v>
      </c>
      <c r="C106" s="178" t="s">
        <v>235</v>
      </c>
      <c r="D106" s="147" t="s">
        <v>147</v>
      </c>
      <c r="E106" s="154">
        <v>1</v>
      </c>
      <c r="F106" s="157">
        <f>H106+J106</f>
        <v>0</v>
      </c>
      <c r="G106" s="157">
        <f>ROUND(E106*F106,2)</f>
        <v>0</v>
      </c>
      <c r="H106" s="158"/>
      <c r="I106" s="157">
        <f>ROUND(E106*H106,2)</f>
        <v>0</v>
      </c>
      <c r="J106" s="158"/>
      <c r="K106" s="157">
        <f>ROUND(E106*J106,2)</f>
        <v>0</v>
      </c>
      <c r="L106" s="157">
        <v>21</v>
      </c>
      <c r="M106" s="157">
        <f>G106*(1+L106/100)</f>
        <v>0</v>
      </c>
      <c r="N106" s="148">
        <v>1.4999999999999999E-2</v>
      </c>
      <c r="O106" s="148">
        <f>ROUND(E106*N106,5)</f>
        <v>1.4999999999999999E-2</v>
      </c>
      <c r="P106" s="148">
        <v>0</v>
      </c>
      <c r="Q106" s="148">
        <f>ROUND(E106*P106,5)</f>
        <v>0</v>
      </c>
      <c r="R106" s="148"/>
      <c r="S106" s="148"/>
      <c r="T106" s="149">
        <v>0</v>
      </c>
      <c r="U106" s="148">
        <f>ROUND(E106*T106,2)</f>
        <v>0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180</v>
      </c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outlineLevel="1" x14ac:dyDescent="0.2">
      <c r="A107" s="141">
        <v>37</v>
      </c>
      <c r="B107" s="141" t="s">
        <v>236</v>
      </c>
      <c r="C107" s="178" t="s">
        <v>237</v>
      </c>
      <c r="D107" s="147" t="s">
        <v>0</v>
      </c>
      <c r="E107" s="154">
        <v>0</v>
      </c>
      <c r="F107" s="157">
        <f>H107+J107</f>
        <v>0</v>
      </c>
      <c r="G107" s="157">
        <f>ROUND(E107*F107,2)</f>
        <v>0</v>
      </c>
      <c r="H107" s="158"/>
      <c r="I107" s="157">
        <f>ROUND(E107*H107,2)</f>
        <v>0</v>
      </c>
      <c r="J107" s="158"/>
      <c r="K107" s="157">
        <f>ROUND(E107*J107,2)</f>
        <v>0</v>
      </c>
      <c r="L107" s="157">
        <v>21</v>
      </c>
      <c r="M107" s="157">
        <f>G107*(1+L107/100)</f>
        <v>0</v>
      </c>
      <c r="N107" s="148">
        <v>0</v>
      </c>
      <c r="O107" s="148">
        <f>ROUND(E107*N107,5)</f>
        <v>0</v>
      </c>
      <c r="P107" s="148">
        <v>0</v>
      </c>
      <c r="Q107" s="148">
        <f>ROUND(E107*P107,5)</f>
        <v>0</v>
      </c>
      <c r="R107" s="148"/>
      <c r="S107" s="148"/>
      <c r="T107" s="149">
        <v>0</v>
      </c>
      <c r="U107" s="148">
        <f>ROUND(E107*T107,2)</f>
        <v>0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119</v>
      </c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">
      <c r="A108" s="141">
        <v>38</v>
      </c>
      <c r="B108" s="141" t="s">
        <v>238</v>
      </c>
      <c r="C108" s="178" t="s">
        <v>239</v>
      </c>
      <c r="D108" s="147" t="s">
        <v>0</v>
      </c>
      <c r="E108" s="154">
        <v>0</v>
      </c>
      <c r="F108" s="157">
        <f>H108+J108</f>
        <v>0</v>
      </c>
      <c r="G108" s="157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21</v>
      </c>
      <c r="M108" s="157">
        <f>G108*(1+L108/100)</f>
        <v>0</v>
      </c>
      <c r="N108" s="148">
        <v>0</v>
      </c>
      <c r="O108" s="148">
        <f>ROUND(E108*N108,5)</f>
        <v>0</v>
      </c>
      <c r="P108" s="148">
        <v>0</v>
      </c>
      <c r="Q108" s="148">
        <f>ROUND(E108*P108,5)</f>
        <v>0</v>
      </c>
      <c r="R108" s="148"/>
      <c r="S108" s="148"/>
      <c r="T108" s="149">
        <v>0</v>
      </c>
      <c r="U108" s="148">
        <f>ROUND(E108*T108,2)</f>
        <v>0</v>
      </c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119</v>
      </c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x14ac:dyDescent="0.2">
      <c r="A109" s="142" t="s">
        <v>114</v>
      </c>
      <c r="B109" s="142" t="s">
        <v>77</v>
      </c>
      <c r="C109" s="180" t="s">
        <v>78</v>
      </c>
      <c r="D109" s="151"/>
      <c r="E109" s="156"/>
      <c r="F109" s="159"/>
      <c r="G109" s="159">
        <f>SUMIF(AE110:AE120,"&lt;&gt;NOR",G110:G120)</f>
        <v>0</v>
      </c>
      <c r="H109" s="159"/>
      <c r="I109" s="159">
        <f>SUM(I110:I120)</f>
        <v>0</v>
      </c>
      <c r="J109" s="159"/>
      <c r="K109" s="159">
        <f>SUM(K110:K120)</f>
        <v>0</v>
      </c>
      <c r="L109" s="159"/>
      <c r="M109" s="159">
        <f>SUM(M110:M120)</f>
        <v>0</v>
      </c>
      <c r="N109" s="152"/>
      <c r="O109" s="152">
        <f>SUM(O110:O120)</f>
        <v>0.19249000000000002</v>
      </c>
      <c r="P109" s="152"/>
      <c r="Q109" s="152">
        <f>SUM(Q110:Q120)</f>
        <v>0</v>
      </c>
      <c r="R109" s="152"/>
      <c r="S109" s="152"/>
      <c r="T109" s="153"/>
      <c r="U109" s="152">
        <f>SUM(U110:U120)</f>
        <v>9.7100000000000009</v>
      </c>
      <c r="AE109" t="s">
        <v>115</v>
      </c>
    </row>
    <row r="110" spans="1:60" outlineLevel="1" x14ac:dyDescent="0.2">
      <c r="A110" s="141">
        <v>39</v>
      </c>
      <c r="B110" s="141" t="s">
        <v>240</v>
      </c>
      <c r="C110" s="178" t="s">
        <v>241</v>
      </c>
      <c r="D110" s="147" t="s">
        <v>118</v>
      </c>
      <c r="E110" s="154">
        <v>9.4499999999999993</v>
      </c>
      <c r="F110" s="157">
        <f>H110+J110</f>
        <v>0</v>
      </c>
      <c r="G110" s="157">
        <f>ROUND(E110*F110,2)</f>
        <v>0</v>
      </c>
      <c r="H110" s="158"/>
      <c r="I110" s="157">
        <f>ROUND(E110*H110,2)</f>
        <v>0</v>
      </c>
      <c r="J110" s="158"/>
      <c r="K110" s="157">
        <f>ROUND(E110*J110,2)</f>
        <v>0</v>
      </c>
      <c r="L110" s="157">
        <v>21</v>
      </c>
      <c r="M110" s="157">
        <f>G110*(1+L110/100)</f>
        <v>0</v>
      </c>
      <c r="N110" s="148">
        <v>2.1000000000000001E-4</v>
      </c>
      <c r="O110" s="148">
        <f>ROUND(E110*N110,5)</f>
        <v>1.98E-3</v>
      </c>
      <c r="P110" s="148">
        <v>0</v>
      </c>
      <c r="Q110" s="148">
        <f>ROUND(E110*P110,5)</f>
        <v>0</v>
      </c>
      <c r="R110" s="148"/>
      <c r="S110" s="148"/>
      <c r="T110" s="149">
        <v>0.05</v>
      </c>
      <c r="U110" s="148">
        <f>ROUND(E110*T110,2)</f>
        <v>0.47</v>
      </c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119</v>
      </c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outlineLevel="1" x14ac:dyDescent="0.2">
      <c r="A111" s="141"/>
      <c r="B111" s="141"/>
      <c r="C111" s="179" t="s">
        <v>130</v>
      </c>
      <c r="D111" s="150"/>
      <c r="E111" s="155">
        <v>9.4499999999999993</v>
      </c>
      <c r="F111" s="157"/>
      <c r="G111" s="157"/>
      <c r="H111" s="157"/>
      <c r="I111" s="157"/>
      <c r="J111" s="157"/>
      <c r="K111" s="157"/>
      <c r="L111" s="157"/>
      <c r="M111" s="157"/>
      <c r="N111" s="148"/>
      <c r="O111" s="148"/>
      <c r="P111" s="148"/>
      <c r="Q111" s="148"/>
      <c r="R111" s="148"/>
      <c r="S111" s="148"/>
      <c r="T111" s="149"/>
      <c r="U111" s="148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121</v>
      </c>
      <c r="AF111" s="140">
        <v>0</v>
      </c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ht="22.5" outlineLevel="1" x14ac:dyDescent="0.2">
      <c r="A112" s="141">
        <v>40</v>
      </c>
      <c r="B112" s="141" t="s">
        <v>242</v>
      </c>
      <c r="C112" s="178" t="s">
        <v>243</v>
      </c>
      <c r="D112" s="147" t="s">
        <v>118</v>
      </c>
      <c r="E112" s="154">
        <v>9.4499999999999993</v>
      </c>
      <c r="F112" s="157">
        <f>H112+J112</f>
        <v>0</v>
      </c>
      <c r="G112" s="157">
        <f>ROUND(E112*F112,2)</f>
        <v>0</v>
      </c>
      <c r="H112" s="158"/>
      <c r="I112" s="157">
        <f>ROUND(E112*H112,2)</f>
        <v>0</v>
      </c>
      <c r="J112" s="158"/>
      <c r="K112" s="157">
        <f>ROUND(E112*J112,2)</f>
        <v>0</v>
      </c>
      <c r="L112" s="157">
        <v>21</v>
      </c>
      <c r="M112" s="157">
        <f>G112*(1+L112/100)</f>
        <v>0</v>
      </c>
      <c r="N112" s="148">
        <v>0</v>
      </c>
      <c r="O112" s="148">
        <f>ROUND(E112*N112,5)</f>
        <v>0</v>
      </c>
      <c r="P112" s="148">
        <v>0</v>
      </c>
      <c r="Q112" s="148">
        <f>ROUND(E112*P112,5)</f>
        <v>0</v>
      </c>
      <c r="R112" s="148"/>
      <c r="S112" s="148"/>
      <c r="T112" s="149">
        <v>0.97799999999999998</v>
      </c>
      <c r="U112" s="148">
        <f>ROUND(E112*T112,2)</f>
        <v>9.24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119</v>
      </c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41"/>
      <c r="B113" s="141"/>
      <c r="C113" s="179" t="s">
        <v>130</v>
      </c>
      <c r="D113" s="150"/>
      <c r="E113" s="155">
        <v>9.4499999999999993</v>
      </c>
      <c r="F113" s="157"/>
      <c r="G113" s="157"/>
      <c r="H113" s="157"/>
      <c r="I113" s="157"/>
      <c r="J113" s="157"/>
      <c r="K113" s="157"/>
      <c r="L113" s="157"/>
      <c r="M113" s="157"/>
      <c r="N113" s="148"/>
      <c r="O113" s="148"/>
      <c r="P113" s="148"/>
      <c r="Q113" s="148"/>
      <c r="R113" s="148"/>
      <c r="S113" s="148"/>
      <c r="T113" s="149"/>
      <c r="U113" s="148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121</v>
      </c>
      <c r="AF113" s="140">
        <v>0</v>
      </c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outlineLevel="1" x14ac:dyDescent="0.2">
      <c r="A114" s="141">
        <v>41</v>
      </c>
      <c r="B114" s="141" t="s">
        <v>244</v>
      </c>
      <c r="C114" s="178" t="s">
        <v>245</v>
      </c>
      <c r="D114" s="147" t="s">
        <v>118</v>
      </c>
      <c r="E114" s="154">
        <v>9.4499999999999993</v>
      </c>
      <c r="F114" s="157">
        <f>H114+J114</f>
        <v>0</v>
      </c>
      <c r="G114" s="157">
        <f>ROUND(E114*F114,2)</f>
        <v>0</v>
      </c>
      <c r="H114" s="158"/>
      <c r="I114" s="157">
        <f>ROUND(E114*H114,2)</f>
        <v>0</v>
      </c>
      <c r="J114" s="158"/>
      <c r="K114" s="157">
        <f>ROUND(E114*J114,2)</f>
        <v>0</v>
      </c>
      <c r="L114" s="157">
        <v>21</v>
      </c>
      <c r="M114" s="157">
        <f>G114*(1+L114/100)</f>
        <v>0</v>
      </c>
      <c r="N114" s="148">
        <v>0</v>
      </c>
      <c r="O114" s="148">
        <f>ROUND(E114*N114,5)</f>
        <v>0</v>
      </c>
      <c r="P114" s="148">
        <v>0</v>
      </c>
      <c r="Q114" s="148">
        <f>ROUND(E114*P114,5)</f>
        <v>0</v>
      </c>
      <c r="R114" s="148"/>
      <c r="S114" s="148"/>
      <c r="T114" s="149">
        <v>0</v>
      </c>
      <c r="U114" s="148">
        <f>ROUND(E114*T114,2)</f>
        <v>0</v>
      </c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119</v>
      </c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141"/>
      <c r="B115" s="141"/>
      <c r="C115" s="179" t="s">
        <v>130</v>
      </c>
      <c r="D115" s="150"/>
      <c r="E115" s="155">
        <v>9.4499999999999993</v>
      </c>
      <c r="F115" s="157"/>
      <c r="G115" s="157"/>
      <c r="H115" s="157"/>
      <c r="I115" s="157"/>
      <c r="J115" s="157"/>
      <c r="K115" s="157"/>
      <c r="L115" s="157"/>
      <c r="M115" s="157"/>
      <c r="N115" s="148"/>
      <c r="O115" s="148"/>
      <c r="P115" s="148"/>
      <c r="Q115" s="148"/>
      <c r="R115" s="148"/>
      <c r="S115" s="148"/>
      <c r="T115" s="149"/>
      <c r="U115" s="148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121</v>
      </c>
      <c r="AF115" s="140">
        <v>0</v>
      </c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">
      <c r="A116" s="141">
        <v>42</v>
      </c>
      <c r="B116" s="141" t="s">
        <v>246</v>
      </c>
      <c r="C116" s="178" t="s">
        <v>247</v>
      </c>
      <c r="D116" s="147" t="s">
        <v>118</v>
      </c>
      <c r="E116" s="154">
        <v>9.9224999999999994</v>
      </c>
      <c r="F116" s="157">
        <f>H116+J116</f>
        <v>0</v>
      </c>
      <c r="G116" s="157">
        <f>ROUND(E116*F116,2)</f>
        <v>0</v>
      </c>
      <c r="H116" s="158"/>
      <c r="I116" s="157">
        <f>ROUND(E116*H116,2)</f>
        <v>0</v>
      </c>
      <c r="J116" s="158"/>
      <c r="K116" s="157">
        <f>ROUND(E116*J116,2)</f>
        <v>0</v>
      </c>
      <c r="L116" s="157">
        <v>21</v>
      </c>
      <c r="M116" s="157">
        <f>G116*(1+L116/100)</f>
        <v>0</v>
      </c>
      <c r="N116" s="148">
        <v>1.9199999999999998E-2</v>
      </c>
      <c r="O116" s="148">
        <f>ROUND(E116*N116,5)</f>
        <v>0.19051000000000001</v>
      </c>
      <c r="P116" s="148">
        <v>0</v>
      </c>
      <c r="Q116" s="148">
        <f>ROUND(E116*P116,5)</f>
        <v>0</v>
      </c>
      <c r="R116" s="148"/>
      <c r="S116" s="148"/>
      <c r="T116" s="149">
        <v>0</v>
      </c>
      <c r="U116" s="148">
        <f>ROUND(E116*T116,2)</f>
        <v>0</v>
      </c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 t="s">
        <v>180</v>
      </c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">
      <c r="A117" s="141"/>
      <c r="B117" s="141"/>
      <c r="C117" s="179" t="s">
        <v>130</v>
      </c>
      <c r="D117" s="150"/>
      <c r="E117" s="155">
        <v>9.4499999999999993</v>
      </c>
      <c r="F117" s="157"/>
      <c r="G117" s="157"/>
      <c r="H117" s="157"/>
      <c r="I117" s="157"/>
      <c r="J117" s="157"/>
      <c r="K117" s="157"/>
      <c r="L117" s="157"/>
      <c r="M117" s="157"/>
      <c r="N117" s="148"/>
      <c r="O117" s="148"/>
      <c r="P117" s="148"/>
      <c r="Q117" s="148"/>
      <c r="R117" s="148"/>
      <c r="S117" s="148"/>
      <c r="T117" s="149"/>
      <c r="U117" s="148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121</v>
      </c>
      <c r="AF117" s="140">
        <v>0</v>
      </c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">
      <c r="A118" s="141"/>
      <c r="B118" s="141"/>
      <c r="C118" s="179" t="s">
        <v>248</v>
      </c>
      <c r="D118" s="150"/>
      <c r="E118" s="155">
        <v>0.47249999999999998</v>
      </c>
      <c r="F118" s="157"/>
      <c r="G118" s="157"/>
      <c r="H118" s="157"/>
      <c r="I118" s="157"/>
      <c r="J118" s="157"/>
      <c r="K118" s="157"/>
      <c r="L118" s="157"/>
      <c r="M118" s="157"/>
      <c r="N118" s="148"/>
      <c r="O118" s="148"/>
      <c r="P118" s="148"/>
      <c r="Q118" s="148"/>
      <c r="R118" s="148"/>
      <c r="S118" s="148"/>
      <c r="T118" s="149"/>
      <c r="U118" s="148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121</v>
      </c>
      <c r="AF118" s="140">
        <v>0</v>
      </c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141">
        <v>43</v>
      </c>
      <c r="B119" s="141" t="s">
        <v>249</v>
      </c>
      <c r="C119" s="178" t="s">
        <v>250</v>
      </c>
      <c r="D119" s="147" t="s">
        <v>0</v>
      </c>
      <c r="E119" s="154">
        <v>0</v>
      </c>
      <c r="F119" s="157">
        <f>H119+J119</f>
        <v>0</v>
      </c>
      <c r="G119" s="157">
        <f>ROUND(E119*F119,2)</f>
        <v>0</v>
      </c>
      <c r="H119" s="158"/>
      <c r="I119" s="157">
        <f>ROUND(E119*H119,2)</f>
        <v>0</v>
      </c>
      <c r="J119" s="158"/>
      <c r="K119" s="157">
        <f>ROUND(E119*J119,2)</f>
        <v>0</v>
      </c>
      <c r="L119" s="157">
        <v>21</v>
      </c>
      <c r="M119" s="157">
        <f>G119*(1+L119/100)</f>
        <v>0</v>
      </c>
      <c r="N119" s="148">
        <v>0</v>
      </c>
      <c r="O119" s="148">
        <f>ROUND(E119*N119,5)</f>
        <v>0</v>
      </c>
      <c r="P119" s="148">
        <v>0</v>
      </c>
      <c r="Q119" s="148">
        <f>ROUND(E119*P119,5)</f>
        <v>0</v>
      </c>
      <c r="R119" s="148"/>
      <c r="S119" s="148"/>
      <c r="T119" s="149">
        <v>0</v>
      </c>
      <c r="U119" s="148">
        <f>ROUND(E119*T119,2)</f>
        <v>0</v>
      </c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 t="s">
        <v>119</v>
      </c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outlineLevel="1" x14ac:dyDescent="0.2">
      <c r="A120" s="141">
        <v>44</v>
      </c>
      <c r="B120" s="141" t="s">
        <v>251</v>
      </c>
      <c r="C120" s="178" t="s">
        <v>252</v>
      </c>
      <c r="D120" s="147" t="s">
        <v>0</v>
      </c>
      <c r="E120" s="154">
        <v>0</v>
      </c>
      <c r="F120" s="157">
        <f>H120+J120</f>
        <v>0</v>
      </c>
      <c r="G120" s="157">
        <f>ROUND(E120*F120,2)</f>
        <v>0</v>
      </c>
      <c r="H120" s="158"/>
      <c r="I120" s="157">
        <f>ROUND(E120*H120,2)</f>
        <v>0</v>
      </c>
      <c r="J120" s="158"/>
      <c r="K120" s="157">
        <f>ROUND(E120*J120,2)</f>
        <v>0</v>
      </c>
      <c r="L120" s="157">
        <v>21</v>
      </c>
      <c r="M120" s="157">
        <f>G120*(1+L120/100)</f>
        <v>0</v>
      </c>
      <c r="N120" s="148">
        <v>0</v>
      </c>
      <c r="O120" s="148">
        <f>ROUND(E120*N120,5)</f>
        <v>0</v>
      </c>
      <c r="P120" s="148">
        <v>0</v>
      </c>
      <c r="Q120" s="148">
        <f>ROUND(E120*P120,5)</f>
        <v>0</v>
      </c>
      <c r="R120" s="148"/>
      <c r="S120" s="148"/>
      <c r="T120" s="149">
        <v>0</v>
      </c>
      <c r="U120" s="148">
        <f>ROUND(E120*T120,2)</f>
        <v>0</v>
      </c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 t="s">
        <v>119</v>
      </c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x14ac:dyDescent="0.2">
      <c r="A121" s="142" t="s">
        <v>114</v>
      </c>
      <c r="B121" s="142" t="s">
        <v>79</v>
      </c>
      <c r="C121" s="180" t="s">
        <v>80</v>
      </c>
      <c r="D121" s="151"/>
      <c r="E121" s="156"/>
      <c r="F121" s="159"/>
      <c r="G121" s="159">
        <f>SUMIF(AE122:AE142,"&lt;&gt;NOR",G122:G142)</f>
        <v>0</v>
      </c>
      <c r="H121" s="159"/>
      <c r="I121" s="159">
        <f>SUM(I122:I142)</f>
        <v>0</v>
      </c>
      <c r="J121" s="159"/>
      <c r="K121" s="159">
        <f>SUM(K122:K142)</f>
        <v>0</v>
      </c>
      <c r="L121" s="159"/>
      <c r="M121" s="159">
        <f>SUM(M122:M142)</f>
        <v>0</v>
      </c>
      <c r="N121" s="152"/>
      <c r="O121" s="152">
        <f>SUM(O122:O142)</f>
        <v>0.58351999999999993</v>
      </c>
      <c r="P121" s="152"/>
      <c r="Q121" s="152">
        <f>SUM(Q122:Q142)</f>
        <v>0</v>
      </c>
      <c r="R121" s="152"/>
      <c r="S121" s="152"/>
      <c r="T121" s="153"/>
      <c r="U121" s="152">
        <f>SUM(U122:U142)</f>
        <v>32.31</v>
      </c>
      <c r="AE121" t="s">
        <v>115</v>
      </c>
    </row>
    <row r="122" spans="1:60" outlineLevel="1" x14ac:dyDescent="0.2">
      <c r="A122" s="141">
        <v>45</v>
      </c>
      <c r="B122" s="141" t="s">
        <v>253</v>
      </c>
      <c r="C122" s="178" t="s">
        <v>254</v>
      </c>
      <c r="D122" s="147" t="s">
        <v>118</v>
      </c>
      <c r="E122" s="154">
        <v>23.687999999999999</v>
      </c>
      <c r="F122" s="157">
        <f>H122+J122</f>
        <v>0</v>
      </c>
      <c r="G122" s="157">
        <f>ROUND(E122*F122,2)</f>
        <v>0</v>
      </c>
      <c r="H122" s="158"/>
      <c r="I122" s="157">
        <f>ROUND(E122*H122,2)</f>
        <v>0</v>
      </c>
      <c r="J122" s="158"/>
      <c r="K122" s="157">
        <f>ROUND(E122*J122,2)</f>
        <v>0</v>
      </c>
      <c r="L122" s="157">
        <v>21</v>
      </c>
      <c r="M122" s="157">
        <f>G122*(1+L122/100)</f>
        <v>0</v>
      </c>
      <c r="N122" s="148">
        <v>0</v>
      </c>
      <c r="O122" s="148">
        <f>ROUND(E122*N122,5)</f>
        <v>0</v>
      </c>
      <c r="P122" s="148">
        <v>0</v>
      </c>
      <c r="Q122" s="148">
        <f>ROUND(E122*P122,5)</f>
        <v>0</v>
      </c>
      <c r="R122" s="148"/>
      <c r="S122" s="148"/>
      <c r="T122" s="149">
        <v>0.33</v>
      </c>
      <c r="U122" s="148">
        <f>ROUND(E122*T122,2)</f>
        <v>7.82</v>
      </c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 t="s">
        <v>119</v>
      </c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</row>
    <row r="123" spans="1:60" outlineLevel="1" x14ac:dyDescent="0.2">
      <c r="A123" s="141"/>
      <c r="B123" s="141"/>
      <c r="C123" s="179" t="s">
        <v>255</v>
      </c>
      <c r="D123" s="150"/>
      <c r="E123" s="155">
        <v>24.6</v>
      </c>
      <c r="F123" s="157"/>
      <c r="G123" s="157"/>
      <c r="H123" s="157"/>
      <c r="I123" s="157"/>
      <c r="J123" s="157"/>
      <c r="K123" s="157"/>
      <c r="L123" s="157"/>
      <c r="M123" s="157"/>
      <c r="N123" s="148"/>
      <c r="O123" s="148"/>
      <c r="P123" s="148"/>
      <c r="Q123" s="148"/>
      <c r="R123" s="148"/>
      <c r="S123" s="148"/>
      <c r="T123" s="149"/>
      <c r="U123" s="148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121</v>
      </c>
      <c r="AF123" s="140">
        <v>0</v>
      </c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">
      <c r="A124" s="141"/>
      <c r="B124" s="141"/>
      <c r="C124" s="179" t="s">
        <v>136</v>
      </c>
      <c r="D124" s="150"/>
      <c r="E124" s="155">
        <v>-1.1819999999999999</v>
      </c>
      <c r="F124" s="157"/>
      <c r="G124" s="157"/>
      <c r="H124" s="157"/>
      <c r="I124" s="157"/>
      <c r="J124" s="157"/>
      <c r="K124" s="157"/>
      <c r="L124" s="157"/>
      <c r="M124" s="157"/>
      <c r="N124" s="148"/>
      <c r="O124" s="148"/>
      <c r="P124" s="148"/>
      <c r="Q124" s="148"/>
      <c r="R124" s="148"/>
      <c r="S124" s="148"/>
      <c r="T124" s="149"/>
      <c r="U124" s="148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121</v>
      </c>
      <c r="AF124" s="140">
        <v>0</v>
      </c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outlineLevel="1" x14ac:dyDescent="0.2">
      <c r="A125" s="141"/>
      <c r="B125" s="141"/>
      <c r="C125" s="179" t="s">
        <v>161</v>
      </c>
      <c r="D125" s="150"/>
      <c r="E125" s="155">
        <v>0.27</v>
      </c>
      <c r="F125" s="157"/>
      <c r="G125" s="157"/>
      <c r="H125" s="157"/>
      <c r="I125" s="157"/>
      <c r="J125" s="157"/>
      <c r="K125" s="157"/>
      <c r="L125" s="157"/>
      <c r="M125" s="157"/>
      <c r="N125" s="148"/>
      <c r="O125" s="148"/>
      <c r="P125" s="148"/>
      <c r="Q125" s="148"/>
      <c r="R125" s="148"/>
      <c r="S125" s="148"/>
      <c r="T125" s="149"/>
      <c r="U125" s="148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 t="s">
        <v>121</v>
      </c>
      <c r="AF125" s="140">
        <v>0</v>
      </c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</row>
    <row r="126" spans="1:60" outlineLevel="1" x14ac:dyDescent="0.2">
      <c r="A126" s="141">
        <v>46</v>
      </c>
      <c r="B126" s="141" t="s">
        <v>256</v>
      </c>
      <c r="C126" s="178" t="s">
        <v>257</v>
      </c>
      <c r="D126" s="147" t="s">
        <v>118</v>
      </c>
      <c r="E126" s="154">
        <v>23.687999999999999</v>
      </c>
      <c r="F126" s="157">
        <f>H126+J126</f>
        <v>0</v>
      </c>
      <c r="G126" s="157">
        <f>ROUND(E126*F126,2)</f>
        <v>0</v>
      </c>
      <c r="H126" s="158"/>
      <c r="I126" s="157">
        <f>ROUND(E126*H126,2)</f>
        <v>0</v>
      </c>
      <c r="J126" s="158"/>
      <c r="K126" s="157">
        <f>ROUND(E126*J126,2)</f>
        <v>0</v>
      </c>
      <c r="L126" s="157">
        <v>21</v>
      </c>
      <c r="M126" s="157">
        <f>G126*(1+L126/100)</f>
        <v>0</v>
      </c>
      <c r="N126" s="148">
        <v>0</v>
      </c>
      <c r="O126" s="148">
        <f>ROUND(E126*N126,5)</f>
        <v>0</v>
      </c>
      <c r="P126" s="148">
        <v>0</v>
      </c>
      <c r="Q126" s="148">
        <f>ROUND(E126*P126,5)</f>
        <v>0</v>
      </c>
      <c r="R126" s="148"/>
      <c r="S126" s="148"/>
      <c r="T126" s="149">
        <v>0.05</v>
      </c>
      <c r="U126" s="148">
        <f>ROUND(E126*T126,2)</f>
        <v>1.18</v>
      </c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 t="s">
        <v>119</v>
      </c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outlineLevel="1" x14ac:dyDescent="0.2">
      <c r="A127" s="141"/>
      <c r="B127" s="141"/>
      <c r="C127" s="179" t="s">
        <v>255</v>
      </c>
      <c r="D127" s="150"/>
      <c r="E127" s="155">
        <v>24.6</v>
      </c>
      <c r="F127" s="157"/>
      <c r="G127" s="157"/>
      <c r="H127" s="157"/>
      <c r="I127" s="157"/>
      <c r="J127" s="157"/>
      <c r="K127" s="157"/>
      <c r="L127" s="157"/>
      <c r="M127" s="157"/>
      <c r="N127" s="148"/>
      <c r="O127" s="148"/>
      <c r="P127" s="148"/>
      <c r="Q127" s="148"/>
      <c r="R127" s="148"/>
      <c r="S127" s="148"/>
      <c r="T127" s="149"/>
      <c r="U127" s="148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 t="s">
        <v>121</v>
      </c>
      <c r="AF127" s="140">
        <v>0</v>
      </c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</row>
    <row r="128" spans="1:60" outlineLevel="1" x14ac:dyDescent="0.2">
      <c r="A128" s="141"/>
      <c r="B128" s="141"/>
      <c r="C128" s="179" t="s">
        <v>136</v>
      </c>
      <c r="D128" s="150"/>
      <c r="E128" s="155">
        <v>-1.1819999999999999</v>
      </c>
      <c r="F128" s="157"/>
      <c r="G128" s="157"/>
      <c r="H128" s="157"/>
      <c r="I128" s="157"/>
      <c r="J128" s="157"/>
      <c r="K128" s="157"/>
      <c r="L128" s="157"/>
      <c r="M128" s="157"/>
      <c r="N128" s="148"/>
      <c r="O128" s="148"/>
      <c r="P128" s="148"/>
      <c r="Q128" s="148"/>
      <c r="R128" s="148"/>
      <c r="S128" s="148"/>
      <c r="T128" s="149"/>
      <c r="U128" s="148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 t="s">
        <v>121</v>
      </c>
      <c r="AF128" s="140">
        <v>0</v>
      </c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outlineLevel="1" x14ac:dyDescent="0.2">
      <c r="A129" s="141"/>
      <c r="B129" s="141"/>
      <c r="C129" s="179" t="s">
        <v>161</v>
      </c>
      <c r="D129" s="150"/>
      <c r="E129" s="155">
        <v>0.27</v>
      </c>
      <c r="F129" s="157"/>
      <c r="G129" s="157"/>
      <c r="H129" s="157"/>
      <c r="I129" s="157"/>
      <c r="J129" s="157"/>
      <c r="K129" s="157"/>
      <c r="L129" s="157"/>
      <c r="M129" s="157"/>
      <c r="N129" s="148"/>
      <c r="O129" s="148"/>
      <c r="P129" s="148"/>
      <c r="Q129" s="148"/>
      <c r="R129" s="148"/>
      <c r="S129" s="148"/>
      <c r="T129" s="149"/>
      <c r="U129" s="148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 t="s">
        <v>121</v>
      </c>
      <c r="AF129" s="140">
        <v>0</v>
      </c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</row>
    <row r="130" spans="1:60" outlineLevel="1" x14ac:dyDescent="0.2">
      <c r="A130" s="141">
        <v>47</v>
      </c>
      <c r="B130" s="141" t="s">
        <v>258</v>
      </c>
      <c r="C130" s="178" t="s">
        <v>259</v>
      </c>
      <c r="D130" s="147" t="s">
        <v>260</v>
      </c>
      <c r="E130" s="154">
        <v>10</v>
      </c>
      <c r="F130" s="157">
        <f>H130+J130</f>
        <v>0</v>
      </c>
      <c r="G130" s="157">
        <f>ROUND(E130*F130,2)</f>
        <v>0</v>
      </c>
      <c r="H130" s="158"/>
      <c r="I130" s="157">
        <f>ROUND(E130*H130,2)</f>
        <v>0</v>
      </c>
      <c r="J130" s="158"/>
      <c r="K130" s="157">
        <f>ROUND(E130*J130,2)</f>
        <v>0</v>
      </c>
      <c r="L130" s="157">
        <v>21</v>
      </c>
      <c r="M130" s="157">
        <f>G130*(1+L130/100)</f>
        <v>0</v>
      </c>
      <c r="N130" s="148">
        <v>1E-3</v>
      </c>
      <c r="O130" s="148">
        <f>ROUND(E130*N130,5)</f>
        <v>0.01</v>
      </c>
      <c r="P130" s="148">
        <v>0</v>
      </c>
      <c r="Q130" s="148">
        <f>ROUND(E130*P130,5)</f>
        <v>0</v>
      </c>
      <c r="R130" s="148"/>
      <c r="S130" s="148"/>
      <c r="T130" s="149">
        <v>0</v>
      </c>
      <c r="U130" s="148">
        <f>ROUND(E130*T130,2)</f>
        <v>0</v>
      </c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 t="s">
        <v>180</v>
      </c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2">
      <c r="A131" s="141">
        <v>48</v>
      </c>
      <c r="B131" s="141" t="s">
        <v>261</v>
      </c>
      <c r="C131" s="178" t="s">
        <v>262</v>
      </c>
      <c r="D131" s="147" t="s">
        <v>118</v>
      </c>
      <c r="E131" s="154">
        <v>23.687999999999999</v>
      </c>
      <c r="F131" s="157">
        <f>H131+J131</f>
        <v>0</v>
      </c>
      <c r="G131" s="157">
        <f>ROUND(E131*F131,2)</f>
        <v>0</v>
      </c>
      <c r="H131" s="158"/>
      <c r="I131" s="157">
        <f>ROUND(E131*H131,2)</f>
        <v>0</v>
      </c>
      <c r="J131" s="158"/>
      <c r="K131" s="157">
        <f>ROUND(E131*J131,2)</f>
        <v>0</v>
      </c>
      <c r="L131" s="157">
        <v>21</v>
      </c>
      <c r="M131" s="157">
        <f>G131*(1+L131/100)</f>
        <v>0</v>
      </c>
      <c r="N131" s="148">
        <v>3.81E-3</v>
      </c>
      <c r="O131" s="148">
        <f>ROUND(E131*N131,5)</f>
        <v>9.0249999999999997E-2</v>
      </c>
      <c r="P131" s="148">
        <v>0</v>
      </c>
      <c r="Q131" s="148">
        <f>ROUND(E131*P131,5)</f>
        <v>0</v>
      </c>
      <c r="R131" s="148"/>
      <c r="S131" s="148"/>
      <c r="T131" s="149">
        <v>0.98399999999999999</v>
      </c>
      <c r="U131" s="148">
        <f>ROUND(E131*T131,2)</f>
        <v>23.31</v>
      </c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 t="s">
        <v>119</v>
      </c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outlineLevel="1" x14ac:dyDescent="0.2">
      <c r="A132" s="141"/>
      <c r="B132" s="141"/>
      <c r="C132" s="179" t="s">
        <v>255</v>
      </c>
      <c r="D132" s="150"/>
      <c r="E132" s="155">
        <v>24.6</v>
      </c>
      <c r="F132" s="157"/>
      <c r="G132" s="157"/>
      <c r="H132" s="157"/>
      <c r="I132" s="157"/>
      <c r="J132" s="157"/>
      <c r="K132" s="157"/>
      <c r="L132" s="157"/>
      <c r="M132" s="157"/>
      <c r="N132" s="148"/>
      <c r="O132" s="148"/>
      <c r="P132" s="148"/>
      <c r="Q132" s="148"/>
      <c r="R132" s="148"/>
      <c r="S132" s="148"/>
      <c r="T132" s="149"/>
      <c r="U132" s="148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 t="s">
        <v>121</v>
      </c>
      <c r="AF132" s="140">
        <v>0</v>
      </c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outlineLevel="1" x14ac:dyDescent="0.2">
      <c r="A133" s="141"/>
      <c r="B133" s="141"/>
      <c r="C133" s="179" t="s">
        <v>136</v>
      </c>
      <c r="D133" s="150"/>
      <c r="E133" s="155">
        <v>-1.1819999999999999</v>
      </c>
      <c r="F133" s="157"/>
      <c r="G133" s="157"/>
      <c r="H133" s="157"/>
      <c r="I133" s="157"/>
      <c r="J133" s="157"/>
      <c r="K133" s="157"/>
      <c r="L133" s="157"/>
      <c r="M133" s="157"/>
      <c r="N133" s="148"/>
      <c r="O133" s="148"/>
      <c r="P133" s="148"/>
      <c r="Q133" s="148"/>
      <c r="R133" s="148"/>
      <c r="S133" s="148"/>
      <c r="T133" s="149"/>
      <c r="U133" s="148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 t="s">
        <v>121</v>
      </c>
      <c r="AF133" s="140">
        <v>0</v>
      </c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outlineLevel="1" x14ac:dyDescent="0.2">
      <c r="A134" s="141"/>
      <c r="B134" s="141"/>
      <c r="C134" s="179" t="s">
        <v>161</v>
      </c>
      <c r="D134" s="150"/>
      <c r="E134" s="155">
        <v>0.27</v>
      </c>
      <c r="F134" s="157"/>
      <c r="G134" s="157"/>
      <c r="H134" s="157"/>
      <c r="I134" s="157"/>
      <c r="J134" s="157"/>
      <c r="K134" s="157"/>
      <c r="L134" s="157"/>
      <c r="M134" s="157"/>
      <c r="N134" s="148"/>
      <c r="O134" s="148"/>
      <c r="P134" s="148"/>
      <c r="Q134" s="148"/>
      <c r="R134" s="148"/>
      <c r="S134" s="148"/>
      <c r="T134" s="149"/>
      <c r="U134" s="148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 t="s">
        <v>121</v>
      </c>
      <c r="AF134" s="140">
        <v>0</v>
      </c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</row>
    <row r="135" spans="1:60" outlineLevel="1" x14ac:dyDescent="0.2">
      <c r="A135" s="141">
        <v>49</v>
      </c>
      <c r="B135" s="141" t="s">
        <v>263</v>
      </c>
      <c r="C135" s="178" t="s">
        <v>264</v>
      </c>
      <c r="D135" s="147" t="s">
        <v>118</v>
      </c>
      <c r="E135" s="154">
        <v>24.872399999999999</v>
      </c>
      <c r="F135" s="157">
        <f>H135+J135</f>
        <v>0</v>
      </c>
      <c r="G135" s="157">
        <f>ROUND(E135*F135,2)</f>
        <v>0</v>
      </c>
      <c r="H135" s="158"/>
      <c r="I135" s="157">
        <f>ROUND(E135*H135,2)</f>
        <v>0</v>
      </c>
      <c r="J135" s="158"/>
      <c r="K135" s="157">
        <f>ROUND(E135*J135,2)</f>
        <v>0</v>
      </c>
      <c r="L135" s="157">
        <v>21</v>
      </c>
      <c r="M135" s="157">
        <f>G135*(1+L135/100)</f>
        <v>0</v>
      </c>
      <c r="N135" s="148">
        <v>1.9429999999999999E-2</v>
      </c>
      <c r="O135" s="148">
        <f>ROUND(E135*N135,5)</f>
        <v>0.48326999999999998</v>
      </c>
      <c r="P135" s="148">
        <v>0</v>
      </c>
      <c r="Q135" s="148">
        <f>ROUND(E135*P135,5)</f>
        <v>0</v>
      </c>
      <c r="R135" s="148"/>
      <c r="S135" s="148"/>
      <c r="T135" s="149">
        <v>0</v>
      </c>
      <c r="U135" s="148">
        <f>ROUND(E135*T135,2)</f>
        <v>0</v>
      </c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 t="s">
        <v>180</v>
      </c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outlineLevel="1" x14ac:dyDescent="0.2">
      <c r="A136" s="141"/>
      <c r="B136" s="141"/>
      <c r="C136" s="179" t="s">
        <v>255</v>
      </c>
      <c r="D136" s="150"/>
      <c r="E136" s="155">
        <v>24.6</v>
      </c>
      <c r="F136" s="157"/>
      <c r="G136" s="157"/>
      <c r="H136" s="157"/>
      <c r="I136" s="157"/>
      <c r="J136" s="157"/>
      <c r="K136" s="157"/>
      <c r="L136" s="157"/>
      <c r="M136" s="157"/>
      <c r="N136" s="148"/>
      <c r="O136" s="148"/>
      <c r="P136" s="148"/>
      <c r="Q136" s="148"/>
      <c r="R136" s="148"/>
      <c r="S136" s="148"/>
      <c r="T136" s="149"/>
      <c r="U136" s="148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 t="s">
        <v>121</v>
      </c>
      <c r="AF136" s="140">
        <v>0</v>
      </c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outlineLevel="1" x14ac:dyDescent="0.2">
      <c r="A137" s="141"/>
      <c r="B137" s="141"/>
      <c r="C137" s="179" t="s">
        <v>136</v>
      </c>
      <c r="D137" s="150"/>
      <c r="E137" s="155">
        <v>-1.1819999999999999</v>
      </c>
      <c r="F137" s="157"/>
      <c r="G137" s="157"/>
      <c r="H137" s="157"/>
      <c r="I137" s="157"/>
      <c r="J137" s="157"/>
      <c r="K137" s="157"/>
      <c r="L137" s="157"/>
      <c r="M137" s="157"/>
      <c r="N137" s="148"/>
      <c r="O137" s="148"/>
      <c r="P137" s="148"/>
      <c r="Q137" s="148"/>
      <c r="R137" s="148"/>
      <c r="S137" s="148"/>
      <c r="T137" s="149"/>
      <c r="U137" s="148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 t="s">
        <v>121</v>
      </c>
      <c r="AF137" s="140">
        <v>0</v>
      </c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2">
      <c r="A138" s="141"/>
      <c r="B138" s="141"/>
      <c r="C138" s="179" t="s">
        <v>161</v>
      </c>
      <c r="D138" s="150"/>
      <c r="E138" s="155">
        <v>0.27</v>
      </c>
      <c r="F138" s="157"/>
      <c r="G138" s="157"/>
      <c r="H138" s="157"/>
      <c r="I138" s="157"/>
      <c r="J138" s="157"/>
      <c r="K138" s="157"/>
      <c r="L138" s="157"/>
      <c r="M138" s="157"/>
      <c r="N138" s="148"/>
      <c r="O138" s="148"/>
      <c r="P138" s="148"/>
      <c r="Q138" s="148"/>
      <c r="R138" s="148"/>
      <c r="S138" s="148"/>
      <c r="T138" s="149"/>
      <c r="U138" s="148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 t="s">
        <v>121</v>
      </c>
      <c r="AF138" s="140">
        <v>0</v>
      </c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outlineLevel="1" x14ac:dyDescent="0.2">
      <c r="A139" s="141"/>
      <c r="B139" s="141"/>
      <c r="C139" s="179" t="s">
        <v>265</v>
      </c>
      <c r="D139" s="150"/>
      <c r="E139" s="155">
        <v>1.1843999999999999</v>
      </c>
      <c r="F139" s="157"/>
      <c r="G139" s="157"/>
      <c r="H139" s="157"/>
      <c r="I139" s="157"/>
      <c r="J139" s="157"/>
      <c r="K139" s="157"/>
      <c r="L139" s="157"/>
      <c r="M139" s="157"/>
      <c r="N139" s="148"/>
      <c r="O139" s="148"/>
      <c r="P139" s="148"/>
      <c r="Q139" s="148"/>
      <c r="R139" s="148"/>
      <c r="S139" s="148"/>
      <c r="T139" s="149"/>
      <c r="U139" s="148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 t="s">
        <v>121</v>
      </c>
      <c r="AF139" s="140">
        <v>0</v>
      </c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outlineLevel="1" x14ac:dyDescent="0.2">
      <c r="A140" s="141">
        <v>50</v>
      </c>
      <c r="B140" s="141" t="s">
        <v>266</v>
      </c>
      <c r="C140" s="178" t="s">
        <v>267</v>
      </c>
      <c r="D140" s="147" t="s">
        <v>268</v>
      </c>
      <c r="E140" s="154">
        <v>1.8</v>
      </c>
      <c r="F140" s="157">
        <f>H140+J140</f>
        <v>0</v>
      </c>
      <c r="G140" s="157">
        <f>ROUND(E140*F140,2)</f>
        <v>0</v>
      </c>
      <c r="H140" s="158"/>
      <c r="I140" s="157">
        <f>ROUND(E140*H140,2)</f>
        <v>0</v>
      </c>
      <c r="J140" s="158"/>
      <c r="K140" s="157">
        <f>ROUND(E140*J140,2)</f>
        <v>0</v>
      </c>
      <c r="L140" s="157">
        <v>21</v>
      </c>
      <c r="M140" s="157">
        <f>G140*(1+L140/100)</f>
        <v>0</v>
      </c>
      <c r="N140" s="148">
        <v>0</v>
      </c>
      <c r="O140" s="148">
        <f>ROUND(E140*N140,5)</f>
        <v>0</v>
      </c>
      <c r="P140" s="148">
        <v>0</v>
      </c>
      <c r="Q140" s="148">
        <f>ROUND(E140*P140,5)</f>
        <v>0</v>
      </c>
      <c r="R140" s="148"/>
      <c r="S140" s="148"/>
      <c r="T140" s="149">
        <v>0</v>
      </c>
      <c r="U140" s="148">
        <f>ROUND(E140*T140,2)</f>
        <v>0</v>
      </c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 t="s">
        <v>119</v>
      </c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0"/>
      <c r="BB140" s="140"/>
      <c r="BC140" s="140"/>
      <c r="BD140" s="140"/>
      <c r="BE140" s="140"/>
      <c r="BF140" s="140"/>
      <c r="BG140" s="140"/>
      <c r="BH140" s="140"/>
    </row>
    <row r="141" spans="1:60" outlineLevel="1" x14ac:dyDescent="0.2">
      <c r="A141" s="141">
        <v>51</v>
      </c>
      <c r="B141" s="141" t="s">
        <v>269</v>
      </c>
      <c r="C141" s="178" t="s">
        <v>270</v>
      </c>
      <c r="D141" s="147" t="s">
        <v>0</v>
      </c>
      <c r="E141" s="154">
        <v>0</v>
      </c>
      <c r="F141" s="157">
        <f>H141+J141</f>
        <v>0</v>
      </c>
      <c r="G141" s="157">
        <f>ROUND(E141*F141,2)</f>
        <v>0</v>
      </c>
      <c r="H141" s="158"/>
      <c r="I141" s="157">
        <f>ROUND(E141*H141,2)</f>
        <v>0</v>
      </c>
      <c r="J141" s="158"/>
      <c r="K141" s="157">
        <f>ROUND(E141*J141,2)</f>
        <v>0</v>
      </c>
      <c r="L141" s="157">
        <v>21</v>
      </c>
      <c r="M141" s="157">
        <f>G141*(1+L141/100)</f>
        <v>0</v>
      </c>
      <c r="N141" s="148">
        <v>0</v>
      </c>
      <c r="O141" s="148">
        <f>ROUND(E141*N141,5)</f>
        <v>0</v>
      </c>
      <c r="P141" s="148">
        <v>0</v>
      </c>
      <c r="Q141" s="148">
        <f>ROUND(E141*P141,5)</f>
        <v>0</v>
      </c>
      <c r="R141" s="148"/>
      <c r="S141" s="148"/>
      <c r="T141" s="149">
        <v>0</v>
      </c>
      <c r="U141" s="148">
        <f>ROUND(E141*T141,2)</f>
        <v>0</v>
      </c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 t="s">
        <v>119</v>
      </c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outlineLevel="1" x14ac:dyDescent="0.2">
      <c r="A142" s="141">
        <v>52</v>
      </c>
      <c r="B142" s="141" t="s">
        <v>271</v>
      </c>
      <c r="C142" s="178" t="s">
        <v>272</v>
      </c>
      <c r="D142" s="147" t="s">
        <v>0</v>
      </c>
      <c r="E142" s="154">
        <v>0</v>
      </c>
      <c r="F142" s="157">
        <f>H142+J142</f>
        <v>0</v>
      </c>
      <c r="G142" s="157">
        <f>ROUND(E142*F142,2)</f>
        <v>0</v>
      </c>
      <c r="H142" s="158"/>
      <c r="I142" s="157">
        <f>ROUND(E142*H142,2)</f>
        <v>0</v>
      </c>
      <c r="J142" s="158"/>
      <c r="K142" s="157">
        <f>ROUND(E142*J142,2)</f>
        <v>0</v>
      </c>
      <c r="L142" s="157">
        <v>21</v>
      </c>
      <c r="M142" s="157">
        <f>G142*(1+L142/100)</f>
        <v>0</v>
      </c>
      <c r="N142" s="148">
        <v>0</v>
      </c>
      <c r="O142" s="148">
        <f>ROUND(E142*N142,5)</f>
        <v>0</v>
      </c>
      <c r="P142" s="148">
        <v>0</v>
      </c>
      <c r="Q142" s="148">
        <f>ROUND(E142*P142,5)</f>
        <v>0</v>
      </c>
      <c r="R142" s="148"/>
      <c r="S142" s="148"/>
      <c r="T142" s="149">
        <v>0</v>
      </c>
      <c r="U142" s="148">
        <f>ROUND(E142*T142,2)</f>
        <v>0</v>
      </c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 t="s">
        <v>119</v>
      </c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x14ac:dyDescent="0.2">
      <c r="A143" s="142" t="s">
        <v>114</v>
      </c>
      <c r="B143" s="142" t="s">
        <v>81</v>
      </c>
      <c r="C143" s="180" t="s">
        <v>82</v>
      </c>
      <c r="D143" s="151"/>
      <c r="E143" s="156"/>
      <c r="F143" s="159"/>
      <c r="G143" s="159">
        <f>SUMIF(AE144:AE146,"&lt;&gt;NOR",G144:G146)</f>
        <v>0</v>
      </c>
      <c r="H143" s="159"/>
      <c r="I143" s="159">
        <f>SUM(I144:I146)</f>
        <v>0</v>
      </c>
      <c r="J143" s="159"/>
      <c r="K143" s="159">
        <f>SUM(K144:K146)</f>
        <v>0</v>
      </c>
      <c r="L143" s="159"/>
      <c r="M143" s="159">
        <f>SUM(M144:M146)</f>
        <v>0</v>
      </c>
      <c r="N143" s="152"/>
      <c r="O143" s="152">
        <f>SUM(O144:O146)</f>
        <v>7.5799999999999999E-3</v>
      </c>
      <c r="P143" s="152"/>
      <c r="Q143" s="152">
        <f>SUM(Q144:Q146)</f>
        <v>0</v>
      </c>
      <c r="R143" s="152"/>
      <c r="S143" s="152"/>
      <c r="T143" s="153"/>
      <c r="U143" s="152">
        <f>SUM(U144:U146)</f>
        <v>2.5499999999999998</v>
      </c>
      <c r="AE143" t="s">
        <v>115</v>
      </c>
    </row>
    <row r="144" spans="1:60" outlineLevel="1" x14ac:dyDescent="0.2">
      <c r="A144" s="141">
        <v>53</v>
      </c>
      <c r="B144" s="141" t="s">
        <v>273</v>
      </c>
      <c r="C144" s="178" t="s">
        <v>274</v>
      </c>
      <c r="D144" s="147" t="s">
        <v>118</v>
      </c>
      <c r="E144" s="154">
        <v>18.96</v>
      </c>
      <c r="F144" s="157">
        <f>H144+J144</f>
        <v>0</v>
      </c>
      <c r="G144" s="157">
        <f>ROUND(E144*F144,2)</f>
        <v>0</v>
      </c>
      <c r="H144" s="158"/>
      <c r="I144" s="157">
        <f>ROUND(E144*H144,2)</f>
        <v>0</v>
      </c>
      <c r="J144" s="158"/>
      <c r="K144" s="157">
        <f>ROUND(E144*J144,2)</f>
        <v>0</v>
      </c>
      <c r="L144" s="157">
        <v>21</v>
      </c>
      <c r="M144" s="157">
        <f>G144*(1+L144/100)</f>
        <v>0</v>
      </c>
      <c r="N144" s="148">
        <v>1.9000000000000001E-4</v>
      </c>
      <c r="O144" s="148">
        <f>ROUND(E144*N144,5)</f>
        <v>3.5999999999999999E-3</v>
      </c>
      <c r="P144" s="148">
        <v>0</v>
      </c>
      <c r="Q144" s="148">
        <f>ROUND(E144*P144,5)</f>
        <v>0</v>
      </c>
      <c r="R144" s="148"/>
      <c r="S144" s="148"/>
      <c r="T144" s="149">
        <v>3.2480000000000002E-2</v>
      </c>
      <c r="U144" s="148">
        <f>ROUND(E144*T144,2)</f>
        <v>0.62</v>
      </c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 t="s">
        <v>119</v>
      </c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outlineLevel="1" x14ac:dyDescent="0.2">
      <c r="A145" s="141"/>
      <c r="B145" s="141"/>
      <c r="C145" s="179" t="s">
        <v>275</v>
      </c>
      <c r="D145" s="150"/>
      <c r="E145" s="155">
        <v>18.96</v>
      </c>
      <c r="F145" s="157"/>
      <c r="G145" s="157"/>
      <c r="H145" s="157"/>
      <c r="I145" s="157"/>
      <c r="J145" s="157"/>
      <c r="K145" s="157"/>
      <c r="L145" s="157"/>
      <c r="M145" s="157"/>
      <c r="N145" s="148"/>
      <c r="O145" s="148"/>
      <c r="P145" s="148"/>
      <c r="Q145" s="148"/>
      <c r="R145" s="148"/>
      <c r="S145" s="148"/>
      <c r="T145" s="149"/>
      <c r="U145" s="148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 t="s">
        <v>121</v>
      </c>
      <c r="AF145" s="140">
        <v>0</v>
      </c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outlineLevel="1" x14ac:dyDescent="0.2">
      <c r="A146" s="141">
        <v>54</v>
      </c>
      <c r="B146" s="141" t="s">
        <v>276</v>
      </c>
      <c r="C146" s="178" t="s">
        <v>277</v>
      </c>
      <c r="D146" s="147" t="s">
        <v>118</v>
      </c>
      <c r="E146" s="154">
        <v>18.96</v>
      </c>
      <c r="F146" s="157">
        <f>H146+J146</f>
        <v>0</v>
      </c>
      <c r="G146" s="157">
        <f>ROUND(E146*F146,2)</f>
        <v>0</v>
      </c>
      <c r="H146" s="158"/>
      <c r="I146" s="157">
        <f>ROUND(E146*H146,2)</f>
        <v>0</v>
      </c>
      <c r="J146" s="158"/>
      <c r="K146" s="157">
        <f>ROUND(E146*J146,2)</f>
        <v>0</v>
      </c>
      <c r="L146" s="157">
        <v>21</v>
      </c>
      <c r="M146" s="157">
        <f>G146*(1+L146/100)</f>
        <v>0</v>
      </c>
      <c r="N146" s="148">
        <v>2.1000000000000001E-4</v>
      </c>
      <c r="O146" s="148">
        <f>ROUND(E146*N146,5)</f>
        <v>3.98E-3</v>
      </c>
      <c r="P146" s="148">
        <v>0</v>
      </c>
      <c r="Q146" s="148">
        <f>ROUND(E146*P146,5)</f>
        <v>0</v>
      </c>
      <c r="R146" s="148"/>
      <c r="S146" s="148"/>
      <c r="T146" s="149">
        <v>0.10191</v>
      </c>
      <c r="U146" s="148">
        <f>ROUND(E146*T146,2)</f>
        <v>1.93</v>
      </c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 t="s">
        <v>119</v>
      </c>
      <c r="AF146" s="140"/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x14ac:dyDescent="0.2">
      <c r="A147" s="142" t="s">
        <v>114</v>
      </c>
      <c r="B147" s="142" t="s">
        <v>83</v>
      </c>
      <c r="C147" s="180" t="s">
        <v>84</v>
      </c>
      <c r="D147" s="151"/>
      <c r="E147" s="156"/>
      <c r="F147" s="159"/>
      <c r="G147" s="159">
        <f>SUMIF(AE148:AE148,"&lt;&gt;NOR",G148:G148)</f>
        <v>0</v>
      </c>
      <c r="H147" s="159"/>
      <c r="I147" s="159">
        <f>SUM(I148:I148)</f>
        <v>0</v>
      </c>
      <c r="J147" s="159"/>
      <c r="K147" s="159">
        <f>SUM(K148:K148)</f>
        <v>0</v>
      </c>
      <c r="L147" s="159"/>
      <c r="M147" s="159">
        <f>SUM(M148:M148)</f>
        <v>0</v>
      </c>
      <c r="N147" s="152"/>
      <c r="O147" s="152">
        <f>SUM(O148:O148)</f>
        <v>0</v>
      </c>
      <c r="P147" s="152"/>
      <c r="Q147" s="152">
        <f>SUM(Q148:Q148)</f>
        <v>0</v>
      </c>
      <c r="R147" s="152"/>
      <c r="S147" s="152"/>
      <c r="T147" s="153"/>
      <c r="U147" s="152">
        <f>SUM(U148:U148)</f>
        <v>0</v>
      </c>
      <c r="AE147" t="s">
        <v>115</v>
      </c>
    </row>
    <row r="148" spans="1:60" ht="22.5" outlineLevel="1" x14ac:dyDescent="0.2">
      <c r="A148" s="141">
        <v>55</v>
      </c>
      <c r="B148" s="141" t="s">
        <v>278</v>
      </c>
      <c r="C148" s="178" t="s">
        <v>279</v>
      </c>
      <c r="D148" s="147" t="s">
        <v>147</v>
      </c>
      <c r="E148" s="154">
        <v>2</v>
      </c>
      <c r="F148" s="157">
        <f>H148+J148</f>
        <v>0</v>
      </c>
      <c r="G148" s="157">
        <f>ROUND(E148*F148,2)</f>
        <v>0</v>
      </c>
      <c r="H148" s="158"/>
      <c r="I148" s="157">
        <f>ROUND(E148*H148,2)</f>
        <v>0</v>
      </c>
      <c r="J148" s="158"/>
      <c r="K148" s="157">
        <f>ROUND(E148*J148,2)</f>
        <v>0</v>
      </c>
      <c r="L148" s="157">
        <v>21</v>
      </c>
      <c r="M148" s="157">
        <f>G148*(1+L148/100)</f>
        <v>0</v>
      </c>
      <c r="N148" s="148">
        <v>0</v>
      </c>
      <c r="O148" s="148">
        <f>ROUND(E148*N148,5)</f>
        <v>0</v>
      </c>
      <c r="P148" s="148">
        <v>0</v>
      </c>
      <c r="Q148" s="148">
        <f>ROUND(E148*P148,5)</f>
        <v>0</v>
      </c>
      <c r="R148" s="148"/>
      <c r="S148" s="148"/>
      <c r="T148" s="149">
        <v>0</v>
      </c>
      <c r="U148" s="148">
        <f>ROUND(E148*T148,2)</f>
        <v>0</v>
      </c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 t="s">
        <v>119</v>
      </c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0"/>
      <c r="BB148" s="140"/>
      <c r="BC148" s="140"/>
      <c r="BD148" s="140"/>
      <c r="BE148" s="140"/>
      <c r="BF148" s="140"/>
      <c r="BG148" s="140"/>
      <c r="BH148" s="140"/>
    </row>
    <row r="149" spans="1:60" x14ac:dyDescent="0.2">
      <c r="A149" s="142" t="s">
        <v>114</v>
      </c>
      <c r="B149" s="142" t="s">
        <v>85</v>
      </c>
      <c r="C149" s="180" t="s">
        <v>86</v>
      </c>
      <c r="D149" s="151"/>
      <c r="E149" s="156"/>
      <c r="F149" s="159"/>
      <c r="G149" s="159">
        <f>SUMIF(AE150:AE157,"&lt;&gt;NOR",G150:G157)</f>
        <v>0</v>
      </c>
      <c r="H149" s="159"/>
      <c r="I149" s="159">
        <f>SUM(I150:I157)</f>
        <v>0</v>
      </c>
      <c r="J149" s="159"/>
      <c r="K149" s="159">
        <f>SUM(K150:K157)</f>
        <v>0</v>
      </c>
      <c r="L149" s="159"/>
      <c r="M149" s="159">
        <f>SUM(M150:M157)</f>
        <v>0</v>
      </c>
      <c r="N149" s="152"/>
      <c r="O149" s="152">
        <f>SUM(O150:O157)</f>
        <v>0</v>
      </c>
      <c r="P149" s="152"/>
      <c r="Q149" s="152">
        <f>SUM(Q150:Q157)</f>
        <v>0</v>
      </c>
      <c r="R149" s="152"/>
      <c r="S149" s="152"/>
      <c r="T149" s="153"/>
      <c r="U149" s="152">
        <f>SUM(U150:U157)</f>
        <v>12.92</v>
      </c>
      <c r="AE149" t="s">
        <v>115</v>
      </c>
    </row>
    <row r="150" spans="1:60" outlineLevel="1" x14ac:dyDescent="0.2">
      <c r="A150" s="141">
        <v>56</v>
      </c>
      <c r="B150" s="141" t="s">
        <v>280</v>
      </c>
      <c r="C150" s="178" t="s">
        <v>281</v>
      </c>
      <c r="D150" s="147" t="s">
        <v>164</v>
      </c>
      <c r="E150" s="154">
        <v>6.9768299999999996</v>
      </c>
      <c r="F150" s="157">
        <f>H150+J150</f>
        <v>0</v>
      </c>
      <c r="G150" s="157">
        <f>ROUND(E150*F150,2)</f>
        <v>0</v>
      </c>
      <c r="H150" s="158"/>
      <c r="I150" s="157">
        <f>ROUND(E150*H150,2)</f>
        <v>0</v>
      </c>
      <c r="J150" s="158"/>
      <c r="K150" s="157">
        <f>ROUND(E150*J150,2)</f>
        <v>0</v>
      </c>
      <c r="L150" s="157">
        <v>21</v>
      </c>
      <c r="M150" s="157">
        <f>G150*(1+L150/100)</f>
        <v>0</v>
      </c>
      <c r="N150" s="148">
        <v>0</v>
      </c>
      <c r="O150" s="148">
        <f>ROUND(E150*N150,5)</f>
        <v>0</v>
      </c>
      <c r="P150" s="148">
        <v>0</v>
      </c>
      <c r="Q150" s="148">
        <f>ROUND(E150*P150,5)</f>
        <v>0</v>
      </c>
      <c r="R150" s="148"/>
      <c r="S150" s="148"/>
      <c r="T150" s="149">
        <v>0.49</v>
      </c>
      <c r="U150" s="148">
        <f>ROUND(E150*T150,2)</f>
        <v>3.42</v>
      </c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 t="s">
        <v>119</v>
      </c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2">
      <c r="A151" s="141">
        <v>57</v>
      </c>
      <c r="B151" s="141" t="s">
        <v>282</v>
      </c>
      <c r="C151" s="178" t="s">
        <v>283</v>
      </c>
      <c r="D151" s="147" t="s">
        <v>164</v>
      </c>
      <c r="E151" s="154">
        <v>34.884149999999998</v>
      </c>
      <c r="F151" s="157">
        <f>H151+J151</f>
        <v>0</v>
      </c>
      <c r="G151" s="157">
        <f>ROUND(E151*F151,2)</f>
        <v>0</v>
      </c>
      <c r="H151" s="158"/>
      <c r="I151" s="157">
        <f>ROUND(E151*H151,2)</f>
        <v>0</v>
      </c>
      <c r="J151" s="158"/>
      <c r="K151" s="157">
        <f>ROUND(E151*J151,2)</f>
        <v>0</v>
      </c>
      <c r="L151" s="157">
        <v>21</v>
      </c>
      <c r="M151" s="157">
        <f>G151*(1+L151/100)</f>
        <v>0</v>
      </c>
      <c r="N151" s="148">
        <v>0</v>
      </c>
      <c r="O151" s="148">
        <f>ROUND(E151*N151,5)</f>
        <v>0</v>
      </c>
      <c r="P151" s="148">
        <v>0</v>
      </c>
      <c r="Q151" s="148">
        <f>ROUND(E151*P151,5)</f>
        <v>0</v>
      </c>
      <c r="R151" s="148"/>
      <c r="S151" s="148"/>
      <c r="T151" s="149">
        <v>0</v>
      </c>
      <c r="U151" s="148">
        <f>ROUND(E151*T151,2)</f>
        <v>0</v>
      </c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 t="s">
        <v>119</v>
      </c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</row>
    <row r="152" spans="1:60" outlineLevel="1" x14ac:dyDescent="0.2">
      <c r="A152" s="141"/>
      <c r="B152" s="141"/>
      <c r="C152" s="179" t="s">
        <v>284</v>
      </c>
      <c r="D152" s="150"/>
      <c r="E152" s="155">
        <v>34.884149999999998</v>
      </c>
      <c r="F152" s="157"/>
      <c r="G152" s="157"/>
      <c r="H152" s="157"/>
      <c r="I152" s="157"/>
      <c r="J152" s="157"/>
      <c r="K152" s="157"/>
      <c r="L152" s="157"/>
      <c r="M152" s="157"/>
      <c r="N152" s="148"/>
      <c r="O152" s="148"/>
      <c r="P152" s="148"/>
      <c r="Q152" s="148"/>
      <c r="R152" s="148"/>
      <c r="S152" s="148"/>
      <c r="T152" s="149"/>
      <c r="U152" s="148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 t="s">
        <v>121</v>
      </c>
      <c r="AF152" s="140">
        <v>0</v>
      </c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outlineLevel="1" x14ac:dyDescent="0.2">
      <c r="A153" s="141">
        <v>58</v>
      </c>
      <c r="B153" s="141" t="s">
        <v>285</v>
      </c>
      <c r="C153" s="178" t="s">
        <v>286</v>
      </c>
      <c r="D153" s="147" t="s">
        <v>164</v>
      </c>
      <c r="E153" s="154">
        <v>6.9768299999999996</v>
      </c>
      <c r="F153" s="157">
        <f>H153+J153</f>
        <v>0</v>
      </c>
      <c r="G153" s="157">
        <f>ROUND(E153*F153,2)</f>
        <v>0</v>
      </c>
      <c r="H153" s="158"/>
      <c r="I153" s="157">
        <f>ROUND(E153*H153,2)</f>
        <v>0</v>
      </c>
      <c r="J153" s="158"/>
      <c r="K153" s="157">
        <f>ROUND(E153*J153,2)</f>
        <v>0</v>
      </c>
      <c r="L153" s="157">
        <v>21</v>
      </c>
      <c r="M153" s="157">
        <f>G153*(1+L153/100)</f>
        <v>0</v>
      </c>
      <c r="N153" s="148">
        <v>0</v>
      </c>
      <c r="O153" s="148">
        <f>ROUND(E153*N153,5)</f>
        <v>0</v>
      </c>
      <c r="P153" s="148">
        <v>0</v>
      </c>
      <c r="Q153" s="148">
        <f>ROUND(E153*P153,5)</f>
        <v>0</v>
      </c>
      <c r="R153" s="148"/>
      <c r="S153" s="148"/>
      <c r="T153" s="149">
        <v>0.94199999999999995</v>
      </c>
      <c r="U153" s="148">
        <f>ROUND(E153*T153,2)</f>
        <v>6.57</v>
      </c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 t="s">
        <v>119</v>
      </c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outlineLevel="1" x14ac:dyDescent="0.2">
      <c r="A154" s="141">
        <v>59</v>
      </c>
      <c r="B154" s="141" t="s">
        <v>287</v>
      </c>
      <c r="C154" s="178" t="s">
        <v>288</v>
      </c>
      <c r="D154" s="147" t="s">
        <v>164</v>
      </c>
      <c r="E154" s="154">
        <v>27.907319999999999</v>
      </c>
      <c r="F154" s="157">
        <f>H154+J154</f>
        <v>0</v>
      </c>
      <c r="G154" s="157">
        <f>ROUND(E154*F154,2)</f>
        <v>0</v>
      </c>
      <c r="H154" s="158"/>
      <c r="I154" s="157">
        <f>ROUND(E154*H154,2)</f>
        <v>0</v>
      </c>
      <c r="J154" s="158"/>
      <c r="K154" s="157">
        <f>ROUND(E154*J154,2)</f>
        <v>0</v>
      </c>
      <c r="L154" s="157">
        <v>21</v>
      </c>
      <c r="M154" s="157">
        <f>G154*(1+L154/100)</f>
        <v>0</v>
      </c>
      <c r="N154" s="148">
        <v>0</v>
      </c>
      <c r="O154" s="148">
        <f>ROUND(E154*N154,5)</f>
        <v>0</v>
      </c>
      <c r="P154" s="148">
        <v>0</v>
      </c>
      <c r="Q154" s="148">
        <f>ROUND(E154*P154,5)</f>
        <v>0</v>
      </c>
      <c r="R154" s="148"/>
      <c r="S154" s="148"/>
      <c r="T154" s="149">
        <v>0.105</v>
      </c>
      <c r="U154" s="148">
        <f>ROUND(E154*T154,2)</f>
        <v>2.93</v>
      </c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 t="s">
        <v>119</v>
      </c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outlineLevel="1" x14ac:dyDescent="0.2">
      <c r="A155" s="141"/>
      <c r="B155" s="141"/>
      <c r="C155" s="179" t="s">
        <v>289</v>
      </c>
      <c r="D155" s="150"/>
      <c r="E155" s="155">
        <v>27.907319999999999</v>
      </c>
      <c r="F155" s="157"/>
      <c r="G155" s="157"/>
      <c r="H155" s="157"/>
      <c r="I155" s="157"/>
      <c r="J155" s="157"/>
      <c r="K155" s="157"/>
      <c r="L155" s="157"/>
      <c r="M155" s="157"/>
      <c r="N155" s="148"/>
      <c r="O155" s="148"/>
      <c r="P155" s="148"/>
      <c r="Q155" s="148"/>
      <c r="R155" s="148"/>
      <c r="S155" s="148"/>
      <c r="T155" s="149"/>
      <c r="U155" s="148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 t="s">
        <v>121</v>
      </c>
      <c r="AF155" s="140">
        <v>0</v>
      </c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ht="22.5" outlineLevel="1" x14ac:dyDescent="0.2">
      <c r="A156" s="141">
        <v>60</v>
      </c>
      <c r="B156" s="141" t="s">
        <v>290</v>
      </c>
      <c r="C156" s="178" t="s">
        <v>291</v>
      </c>
      <c r="D156" s="147" t="s">
        <v>164</v>
      </c>
      <c r="E156" s="154">
        <v>6.9768299999999996</v>
      </c>
      <c r="F156" s="157">
        <f>H156+J156</f>
        <v>0</v>
      </c>
      <c r="G156" s="157">
        <f>ROUND(E156*F156,2)</f>
        <v>0</v>
      </c>
      <c r="H156" s="158"/>
      <c r="I156" s="157">
        <f>ROUND(E156*H156,2)</f>
        <v>0</v>
      </c>
      <c r="J156" s="158"/>
      <c r="K156" s="157">
        <f>ROUND(E156*J156,2)</f>
        <v>0</v>
      </c>
      <c r="L156" s="157">
        <v>21</v>
      </c>
      <c r="M156" s="157">
        <f>G156*(1+L156/100)</f>
        <v>0</v>
      </c>
      <c r="N156" s="148">
        <v>0</v>
      </c>
      <c r="O156" s="148">
        <f>ROUND(E156*N156,5)</f>
        <v>0</v>
      </c>
      <c r="P156" s="148">
        <v>0</v>
      </c>
      <c r="Q156" s="148">
        <f>ROUND(E156*P156,5)</f>
        <v>0</v>
      </c>
      <c r="R156" s="148"/>
      <c r="S156" s="148"/>
      <c r="T156" s="149">
        <v>0</v>
      </c>
      <c r="U156" s="148">
        <f>ROUND(E156*T156,2)</f>
        <v>0</v>
      </c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 t="s">
        <v>119</v>
      </c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</row>
    <row r="157" spans="1:60" outlineLevel="1" x14ac:dyDescent="0.2">
      <c r="A157" s="141"/>
      <c r="B157" s="141"/>
      <c r="C157" s="179" t="s">
        <v>292</v>
      </c>
      <c r="D157" s="150"/>
      <c r="E157" s="155">
        <v>6.9768299999999996</v>
      </c>
      <c r="F157" s="157"/>
      <c r="G157" s="157"/>
      <c r="H157" s="157"/>
      <c r="I157" s="157"/>
      <c r="J157" s="157"/>
      <c r="K157" s="157"/>
      <c r="L157" s="157"/>
      <c r="M157" s="157"/>
      <c r="N157" s="148"/>
      <c r="O157" s="148"/>
      <c r="P157" s="148"/>
      <c r="Q157" s="148"/>
      <c r="R157" s="148"/>
      <c r="S157" s="148"/>
      <c r="T157" s="149"/>
      <c r="U157" s="148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 t="s">
        <v>121</v>
      </c>
      <c r="AF157" s="140">
        <v>0</v>
      </c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x14ac:dyDescent="0.2">
      <c r="A158" s="142" t="s">
        <v>114</v>
      </c>
      <c r="B158" s="142" t="s">
        <v>87</v>
      </c>
      <c r="C158" s="180" t="s">
        <v>26</v>
      </c>
      <c r="D158" s="151"/>
      <c r="E158" s="156"/>
      <c r="F158" s="159"/>
      <c r="G158" s="159">
        <f>SUMIF(AE159:AE171,"&lt;&gt;NOR",G159:G171)</f>
        <v>0</v>
      </c>
      <c r="H158" s="159"/>
      <c r="I158" s="159">
        <f>SUM(I159:I171)</f>
        <v>0</v>
      </c>
      <c r="J158" s="159"/>
      <c r="K158" s="159">
        <f>SUM(K159:K171)</f>
        <v>0</v>
      </c>
      <c r="L158" s="159"/>
      <c r="M158" s="159">
        <f>SUM(M159:M171)</f>
        <v>0</v>
      </c>
      <c r="N158" s="152"/>
      <c r="O158" s="152">
        <f>SUM(O159:O171)</f>
        <v>0</v>
      </c>
      <c r="P158" s="152"/>
      <c r="Q158" s="152">
        <f>SUM(Q159:Q171)</f>
        <v>0</v>
      </c>
      <c r="R158" s="152"/>
      <c r="S158" s="152"/>
      <c r="T158" s="153"/>
      <c r="U158" s="152">
        <f>SUM(U159:U171)</f>
        <v>0</v>
      </c>
      <c r="AE158" t="s">
        <v>115</v>
      </c>
    </row>
    <row r="159" spans="1:60" outlineLevel="1" x14ac:dyDescent="0.2">
      <c r="A159" s="141">
        <v>61</v>
      </c>
      <c r="B159" s="141" t="s">
        <v>293</v>
      </c>
      <c r="C159" s="178" t="s">
        <v>294</v>
      </c>
      <c r="D159" s="147" t="s">
        <v>295</v>
      </c>
      <c r="E159" s="154">
        <v>1</v>
      </c>
      <c r="F159" s="157">
        <f>H159+J159</f>
        <v>0</v>
      </c>
      <c r="G159" s="157">
        <f>ROUND(E159*F159,2)</f>
        <v>0</v>
      </c>
      <c r="H159" s="158"/>
      <c r="I159" s="157">
        <f>ROUND(E159*H159,2)</f>
        <v>0</v>
      </c>
      <c r="J159" s="158"/>
      <c r="K159" s="157">
        <f>ROUND(E159*J159,2)</f>
        <v>0</v>
      </c>
      <c r="L159" s="157">
        <v>21</v>
      </c>
      <c r="M159" s="157">
        <f>G159*(1+L159/100)</f>
        <v>0</v>
      </c>
      <c r="N159" s="148">
        <v>0</v>
      </c>
      <c r="O159" s="148">
        <f>ROUND(E159*N159,5)</f>
        <v>0</v>
      </c>
      <c r="P159" s="148">
        <v>0</v>
      </c>
      <c r="Q159" s="148">
        <f>ROUND(E159*P159,5)</f>
        <v>0</v>
      </c>
      <c r="R159" s="148"/>
      <c r="S159" s="148"/>
      <c r="T159" s="149">
        <v>0</v>
      </c>
      <c r="U159" s="148">
        <f>ROUND(E159*T159,2)</f>
        <v>0</v>
      </c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 t="s">
        <v>119</v>
      </c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outlineLevel="1" x14ac:dyDescent="0.2">
      <c r="A160" s="141">
        <v>62</v>
      </c>
      <c r="B160" s="141" t="s">
        <v>296</v>
      </c>
      <c r="C160" s="178" t="s">
        <v>297</v>
      </c>
      <c r="D160" s="147" t="s">
        <v>295</v>
      </c>
      <c r="E160" s="154">
        <v>1</v>
      </c>
      <c r="F160" s="157">
        <f>H160+J160</f>
        <v>0</v>
      </c>
      <c r="G160" s="157">
        <f>ROUND(E160*F160,2)</f>
        <v>0</v>
      </c>
      <c r="H160" s="158"/>
      <c r="I160" s="157">
        <f>ROUND(E160*H160,2)</f>
        <v>0</v>
      </c>
      <c r="J160" s="158"/>
      <c r="K160" s="157">
        <f>ROUND(E160*J160,2)</f>
        <v>0</v>
      </c>
      <c r="L160" s="157">
        <v>21</v>
      </c>
      <c r="M160" s="157">
        <f>G160*(1+L160/100)</f>
        <v>0</v>
      </c>
      <c r="N160" s="148">
        <v>0</v>
      </c>
      <c r="O160" s="148">
        <f>ROUND(E160*N160,5)</f>
        <v>0</v>
      </c>
      <c r="P160" s="148">
        <v>0</v>
      </c>
      <c r="Q160" s="148">
        <f>ROUND(E160*P160,5)</f>
        <v>0</v>
      </c>
      <c r="R160" s="148"/>
      <c r="S160" s="148"/>
      <c r="T160" s="149">
        <v>0</v>
      </c>
      <c r="U160" s="148">
        <f>ROUND(E160*T160,2)</f>
        <v>0</v>
      </c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 t="s">
        <v>119</v>
      </c>
      <c r="AF160" s="140"/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outlineLevel="1" x14ac:dyDescent="0.2">
      <c r="A161" s="141">
        <v>63</v>
      </c>
      <c r="B161" s="141" t="s">
        <v>298</v>
      </c>
      <c r="C161" s="178" t="s">
        <v>299</v>
      </c>
      <c r="D161" s="147" t="s">
        <v>295</v>
      </c>
      <c r="E161" s="154">
        <v>1</v>
      </c>
      <c r="F161" s="157">
        <f>H161+J161</f>
        <v>0</v>
      </c>
      <c r="G161" s="157">
        <f>ROUND(E161*F161,2)</f>
        <v>0</v>
      </c>
      <c r="H161" s="158"/>
      <c r="I161" s="157">
        <f>ROUND(E161*H161,2)</f>
        <v>0</v>
      </c>
      <c r="J161" s="158"/>
      <c r="K161" s="157">
        <f>ROUND(E161*J161,2)</f>
        <v>0</v>
      </c>
      <c r="L161" s="157">
        <v>21</v>
      </c>
      <c r="M161" s="157">
        <f>G161*(1+L161/100)</f>
        <v>0</v>
      </c>
      <c r="N161" s="148">
        <v>0</v>
      </c>
      <c r="O161" s="148">
        <f>ROUND(E161*N161,5)</f>
        <v>0</v>
      </c>
      <c r="P161" s="148">
        <v>0</v>
      </c>
      <c r="Q161" s="148">
        <f>ROUND(E161*P161,5)</f>
        <v>0</v>
      </c>
      <c r="R161" s="148"/>
      <c r="S161" s="148"/>
      <c r="T161" s="149">
        <v>0</v>
      </c>
      <c r="U161" s="148">
        <f>ROUND(E161*T161,2)</f>
        <v>0</v>
      </c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 t="s">
        <v>119</v>
      </c>
      <c r="AF161" s="140"/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  <c r="AV161" s="140"/>
      <c r="AW161" s="140"/>
      <c r="AX161" s="140"/>
      <c r="AY161" s="140"/>
      <c r="AZ161" s="140"/>
      <c r="BA161" s="140"/>
      <c r="BB161" s="140"/>
      <c r="BC161" s="140"/>
      <c r="BD161" s="140"/>
      <c r="BE161" s="140"/>
      <c r="BF161" s="140"/>
      <c r="BG161" s="140"/>
      <c r="BH161" s="140"/>
    </row>
    <row r="162" spans="1:60" outlineLevel="1" x14ac:dyDescent="0.2">
      <c r="A162" s="141">
        <v>64</v>
      </c>
      <c r="B162" s="141" t="s">
        <v>300</v>
      </c>
      <c r="C162" s="178" t="s">
        <v>301</v>
      </c>
      <c r="D162" s="147" t="s">
        <v>295</v>
      </c>
      <c r="E162" s="154">
        <v>1</v>
      </c>
      <c r="F162" s="157">
        <f>H162+J162</f>
        <v>0</v>
      </c>
      <c r="G162" s="157">
        <f>ROUND(E162*F162,2)</f>
        <v>0</v>
      </c>
      <c r="H162" s="158"/>
      <c r="I162" s="157">
        <f>ROUND(E162*H162,2)</f>
        <v>0</v>
      </c>
      <c r="J162" s="158"/>
      <c r="K162" s="157">
        <f>ROUND(E162*J162,2)</f>
        <v>0</v>
      </c>
      <c r="L162" s="157">
        <v>21</v>
      </c>
      <c r="M162" s="157">
        <f>G162*(1+L162/100)</f>
        <v>0</v>
      </c>
      <c r="N162" s="148">
        <v>0</v>
      </c>
      <c r="O162" s="148">
        <f>ROUND(E162*N162,5)</f>
        <v>0</v>
      </c>
      <c r="P162" s="148">
        <v>0</v>
      </c>
      <c r="Q162" s="148">
        <f>ROUND(E162*P162,5)</f>
        <v>0</v>
      </c>
      <c r="R162" s="148"/>
      <c r="S162" s="148"/>
      <c r="T162" s="149">
        <v>0</v>
      </c>
      <c r="U162" s="148">
        <f>ROUND(E162*T162,2)</f>
        <v>0</v>
      </c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 t="s">
        <v>119</v>
      </c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ht="33.75" outlineLevel="1" x14ac:dyDescent="0.2">
      <c r="A163" s="141"/>
      <c r="B163" s="141"/>
      <c r="C163" s="179" t="s">
        <v>302</v>
      </c>
      <c r="D163" s="150"/>
      <c r="E163" s="155">
        <v>1</v>
      </c>
      <c r="F163" s="157"/>
      <c r="G163" s="157"/>
      <c r="H163" s="157"/>
      <c r="I163" s="157"/>
      <c r="J163" s="157"/>
      <c r="K163" s="157"/>
      <c r="L163" s="157"/>
      <c r="M163" s="157"/>
      <c r="N163" s="148"/>
      <c r="O163" s="148"/>
      <c r="P163" s="148"/>
      <c r="Q163" s="148"/>
      <c r="R163" s="148"/>
      <c r="S163" s="148"/>
      <c r="T163" s="149"/>
      <c r="U163" s="148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 t="s">
        <v>121</v>
      </c>
      <c r="AF163" s="140">
        <v>0</v>
      </c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  <c r="AV163" s="140"/>
      <c r="AW163" s="140"/>
      <c r="AX163" s="140"/>
      <c r="AY163" s="140"/>
      <c r="AZ163" s="140"/>
      <c r="BA163" s="140"/>
      <c r="BB163" s="140"/>
      <c r="BC163" s="140"/>
      <c r="BD163" s="140"/>
      <c r="BE163" s="140"/>
      <c r="BF163" s="140"/>
      <c r="BG163" s="140"/>
      <c r="BH163" s="140"/>
    </row>
    <row r="164" spans="1:60" ht="22.5" outlineLevel="1" x14ac:dyDescent="0.2">
      <c r="A164" s="141">
        <v>65</v>
      </c>
      <c r="B164" s="141" t="s">
        <v>303</v>
      </c>
      <c r="C164" s="178" t="s">
        <v>304</v>
      </c>
      <c r="D164" s="147" t="s">
        <v>295</v>
      </c>
      <c r="E164" s="154">
        <v>1</v>
      </c>
      <c r="F164" s="157">
        <f>H164+J164</f>
        <v>0</v>
      </c>
      <c r="G164" s="157">
        <f>ROUND(E164*F164,2)</f>
        <v>0</v>
      </c>
      <c r="H164" s="158"/>
      <c r="I164" s="157">
        <f>ROUND(E164*H164,2)</f>
        <v>0</v>
      </c>
      <c r="J164" s="158"/>
      <c r="K164" s="157">
        <f>ROUND(E164*J164,2)</f>
        <v>0</v>
      </c>
      <c r="L164" s="157">
        <v>21</v>
      </c>
      <c r="M164" s="157">
        <f>G164*(1+L164/100)</f>
        <v>0</v>
      </c>
      <c r="N164" s="148">
        <v>0</v>
      </c>
      <c r="O164" s="148">
        <f>ROUND(E164*N164,5)</f>
        <v>0</v>
      </c>
      <c r="P164" s="148">
        <v>0</v>
      </c>
      <c r="Q164" s="148">
        <f>ROUND(E164*P164,5)</f>
        <v>0</v>
      </c>
      <c r="R164" s="148"/>
      <c r="S164" s="148"/>
      <c r="T164" s="149">
        <v>0</v>
      </c>
      <c r="U164" s="148">
        <f>ROUND(E164*T164,2)</f>
        <v>0</v>
      </c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 t="s">
        <v>119</v>
      </c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ht="45" outlineLevel="1" x14ac:dyDescent="0.2">
      <c r="A165" s="141"/>
      <c r="B165" s="141"/>
      <c r="C165" s="179" t="s">
        <v>305</v>
      </c>
      <c r="D165" s="150"/>
      <c r="E165" s="155">
        <v>1</v>
      </c>
      <c r="F165" s="157"/>
      <c r="G165" s="157"/>
      <c r="H165" s="157"/>
      <c r="I165" s="157"/>
      <c r="J165" s="157"/>
      <c r="K165" s="157"/>
      <c r="L165" s="157"/>
      <c r="M165" s="157"/>
      <c r="N165" s="148"/>
      <c r="O165" s="148"/>
      <c r="P165" s="148"/>
      <c r="Q165" s="148"/>
      <c r="R165" s="148"/>
      <c r="S165" s="148"/>
      <c r="T165" s="149"/>
      <c r="U165" s="148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 t="s">
        <v>121</v>
      </c>
      <c r="AF165" s="140">
        <v>0</v>
      </c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  <c r="AV165" s="140"/>
      <c r="AW165" s="140"/>
      <c r="AX165" s="140"/>
      <c r="AY165" s="140"/>
      <c r="AZ165" s="140"/>
      <c r="BA165" s="140"/>
      <c r="BB165" s="140"/>
      <c r="BC165" s="140"/>
      <c r="BD165" s="140"/>
      <c r="BE165" s="140"/>
      <c r="BF165" s="140"/>
      <c r="BG165" s="140"/>
      <c r="BH165" s="140"/>
    </row>
    <row r="166" spans="1:60" ht="22.5" outlineLevel="1" x14ac:dyDescent="0.2">
      <c r="A166" s="141">
        <v>66</v>
      </c>
      <c r="B166" s="141" t="s">
        <v>306</v>
      </c>
      <c r="C166" s="178" t="s">
        <v>307</v>
      </c>
      <c r="D166" s="147" t="s">
        <v>295</v>
      </c>
      <c r="E166" s="154">
        <v>1</v>
      </c>
      <c r="F166" s="157">
        <f>H166+J166</f>
        <v>0</v>
      </c>
      <c r="G166" s="157">
        <f>ROUND(E166*F166,2)</f>
        <v>0</v>
      </c>
      <c r="H166" s="158"/>
      <c r="I166" s="157">
        <f>ROUND(E166*H166,2)</f>
        <v>0</v>
      </c>
      <c r="J166" s="158"/>
      <c r="K166" s="157">
        <f>ROUND(E166*J166,2)</f>
        <v>0</v>
      </c>
      <c r="L166" s="157">
        <v>21</v>
      </c>
      <c r="M166" s="157">
        <f>G166*(1+L166/100)</f>
        <v>0</v>
      </c>
      <c r="N166" s="148">
        <v>0</v>
      </c>
      <c r="O166" s="148">
        <f>ROUND(E166*N166,5)</f>
        <v>0</v>
      </c>
      <c r="P166" s="148">
        <v>0</v>
      </c>
      <c r="Q166" s="148">
        <f>ROUND(E166*P166,5)</f>
        <v>0</v>
      </c>
      <c r="R166" s="148"/>
      <c r="S166" s="148"/>
      <c r="T166" s="149">
        <v>0</v>
      </c>
      <c r="U166" s="148">
        <f>ROUND(E166*T166,2)</f>
        <v>0</v>
      </c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 t="s">
        <v>119</v>
      </c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  <c r="AV166" s="140"/>
      <c r="AW166" s="140"/>
      <c r="AX166" s="140"/>
      <c r="AY166" s="140"/>
      <c r="AZ166" s="140"/>
      <c r="BA166" s="140"/>
      <c r="BB166" s="140"/>
      <c r="BC166" s="140"/>
      <c r="BD166" s="140"/>
      <c r="BE166" s="140"/>
      <c r="BF166" s="140"/>
      <c r="BG166" s="140"/>
      <c r="BH166" s="140"/>
    </row>
    <row r="167" spans="1:60" ht="22.5" outlineLevel="1" x14ac:dyDescent="0.2">
      <c r="A167" s="141">
        <v>67</v>
      </c>
      <c r="B167" s="141" t="s">
        <v>308</v>
      </c>
      <c r="C167" s="178" t="s">
        <v>309</v>
      </c>
      <c r="D167" s="147" t="s">
        <v>295</v>
      </c>
      <c r="E167" s="154">
        <v>1</v>
      </c>
      <c r="F167" s="157">
        <f>H167+J167</f>
        <v>0</v>
      </c>
      <c r="G167" s="157">
        <f>ROUND(E167*F167,2)</f>
        <v>0</v>
      </c>
      <c r="H167" s="158"/>
      <c r="I167" s="157">
        <f>ROUND(E167*H167,2)</f>
        <v>0</v>
      </c>
      <c r="J167" s="158"/>
      <c r="K167" s="157">
        <f>ROUND(E167*J167,2)</f>
        <v>0</v>
      </c>
      <c r="L167" s="157">
        <v>21</v>
      </c>
      <c r="M167" s="157">
        <f>G167*(1+L167/100)</f>
        <v>0</v>
      </c>
      <c r="N167" s="148">
        <v>0</v>
      </c>
      <c r="O167" s="148">
        <f>ROUND(E167*N167,5)</f>
        <v>0</v>
      </c>
      <c r="P167" s="148">
        <v>0</v>
      </c>
      <c r="Q167" s="148">
        <f>ROUND(E167*P167,5)</f>
        <v>0</v>
      </c>
      <c r="R167" s="148"/>
      <c r="S167" s="148"/>
      <c r="T167" s="149">
        <v>0</v>
      </c>
      <c r="U167" s="148">
        <f>ROUND(E167*T167,2)</f>
        <v>0</v>
      </c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 t="s">
        <v>119</v>
      </c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</row>
    <row r="168" spans="1:60" ht="22.5" outlineLevel="1" x14ac:dyDescent="0.2">
      <c r="A168" s="141"/>
      <c r="B168" s="141"/>
      <c r="C168" s="179" t="s">
        <v>310</v>
      </c>
      <c r="D168" s="150"/>
      <c r="E168" s="155">
        <v>1</v>
      </c>
      <c r="F168" s="157"/>
      <c r="G168" s="157"/>
      <c r="H168" s="157"/>
      <c r="I168" s="157"/>
      <c r="J168" s="157"/>
      <c r="K168" s="157"/>
      <c r="L168" s="157"/>
      <c r="M168" s="157"/>
      <c r="N168" s="148"/>
      <c r="O168" s="148"/>
      <c r="P168" s="148"/>
      <c r="Q168" s="148"/>
      <c r="R168" s="148"/>
      <c r="S168" s="148"/>
      <c r="T168" s="149"/>
      <c r="U168" s="148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 t="s">
        <v>121</v>
      </c>
      <c r="AF168" s="140">
        <v>0</v>
      </c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ht="22.5" outlineLevel="1" x14ac:dyDescent="0.2">
      <c r="A169" s="141">
        <v>68</v>
      </c>
      <c r="B169" s="141" t="s">
        <v>311</v>
      </c>
      <c r="C169" s="178" t="s">
        <v>312</v>
      </c>
      <c r="D169" s="147" t="s">
        <v>295</v>
      </c>
      <c r="E169" s="154">
        <v>1</v>
      </c>
      <c r="F169" s="157">
        <f>H169+J169</f>
        <v>0</v>
      </c>
      <c r="G169" s="157">
        <f>ROUND(E169*F169,2)</f>
        <v>0</v>
      </c>
      <c r="H169" s="158"/>
      <c r="I169" s="157">
        <f>ROUND(E169*H169,2)</f>
        <v>0</v>
      </c>
      <c r="J169" s="158"/>
      <c r="K169" s="157">
        <f>ROUND(E169*J169,2)</f>
        <v>0</v>
      </c>
      <c r="L169" s="157">
        <v>21</v>
      </c>
      <c r="M169" s="157">
        <f>G169*(1+L169/100)</f>
        <v>0</v>
      </c>
      <c r="N169" s="148">
        <v>0</v>
      </c>
      <c r="O169" s="148">
        <f>ROUND(E169*N169,5)</f>
        <v>0</v>
      </c>
      <c r="P169" s="148">
        <v>0</v>
      </c>
      <c r="Q169" s="148">
        <f>ROUND(E169*P169,5)</f>
        <v>0</v>
      </c>
      <c r="R169" s="148"/>
      <c r="S169" s="148"/>
      <c r="T169" s="149">
        <v>0</v>
      </c>
      <c r="U169" s="148">
        <f>ROUND(E169*T169,2)</f>
        <v>0</v>
      </c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 t="s">
        <v>119</v>
      </c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</row>
    <row r="170" spans="1:60" ht="22.5" outlineLevel="1" x14ac:dyDescent="0.2">
      <c r="A170" s="141"/>
      <c r="B170" s="141"/>
      <c r="C170" s="179" t="s">
        <v>313</v>
      </c>
      <c r="D170" s="150"/>
      <c r="E170" s="155">
        <v>1</v>
      </c>
      <c r="F170" s="157"/>
      <c r="G170" s="157"/>
      <c r="H170" s="157"/>
      <c r="I170" s="157"/>
      <c r="J170" s="157"/>
      <c r="K170" s="157"/>
      <c r="L170" s="157"/>
      <c r="M170" s="157"/>
      <c r="N170" s="148"/>
      <c r="O170" s="148"/>
      <c r="P170" s="148"/>
      <c r="Q170" s="148"/>
      <c r="R170" s="148"/>
      <c r="S170" s="148"/>
      <c r="T170" s="149"/>
      <c r="U170" s="148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 t="s">
        <v>121</v>
      </c>
      <c r="AF170" s="140">
        <v>0</v>
      </c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ht="33.75" outlineLevel="1" x14ac:dyDescent="0.2">
      <c r="A171" s="168"/>
      <c r="B171" s="168"/>
      <c r="C171" s="181" t="s">
        <v>314</v>
      </c>
      <c r="D171" s="169"/>
      <c r="E171" s="170"/>
      <c r="F171" s="171"/>
      <c r="G171" s="171"/>
      <c r="H171" s="171"/>
      <c r="I171" s="171"/>
      <c r="J171" s="171"/>
      <c r="K171" s="171"/>
      <c r="L171" s="171"/>
      <c r="M171" s="171"/>
      <c r="N171" s="172"/>
      <c r="O171" s="172"/>
      <c r="P171" s="172"/>
      <c r="Q171" s="172"/>
      <c r="R171" s="172"/>
      <c r="S171" s="172"/>
      <c r="T171" s="173"/>
      <c r="U171" s="172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 t="s">
        <v>121</v>
      </c>
      <c r="AF171" s="140">
        <v>0</v>
      </c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x14ac:dyDescent="0.2">
      <c r="A172" s="4"/>
      <c r="B172" s="5" t="s">
        <v>315</v>
      </c>
      <c r="C172" s="182" t="s">
        <v>315</v>
      </c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AC172">
        <v>15</v>
      </c>
      <c r="AD172">
        <v>21</v>
      </c>
    </row>
    <row r="173" spans="1:60" x14ac:dyDescent="0.2">
      <c r="A173" s="174"/>
      <c r="B173" s="175" t="s">
        <v>28</v>
      </c>
      <c r="C173" s="183" t="s">
        <v>315</v>
      </c>
      <c r="D173" s="176"/>
      <c r="E173" s="176"/>
      <c r="F173" s="176"/>
      <c r="G173" s="177">
        <f>G8+G19+G22+G25+G39+G49+G52+G60+G67+G78+G82+G93+G100+G109+G121+G143+G147+G149+G158</f>
        <v>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AC173">
        <f>SUMIF(L7:L171,AC172,G7:G171)</f>
        <v>0</v>
      </c>
      <c r="AD173">
        <f>SUMIF(L7:L171,AD172,G7:G171)</f>
        <v>0</v>
      </c>
      <c r="AE173" t="s">
        <v>316</v>
      </c>
    </row>
    <row r="174" spans="1:60" x14ac:dyDescent="0.2">
      <c r="A174" s="4"/>
      <c r="B174" s="5" t="s">
        <v>315</v>
      </c>
      <c r="C174" s="182" t="s">
        <v>315</v>
      </c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spans="1:60" x14ac:dyDescent="0.2">
      <c r="A175" s="4"/>
      <c r="B175" s="5" t="s">
        <v>315</v>
      </c>
      <c r="C175" s="182" t="s">
        <v>315</v>
      </c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spans="1:60" x14ac:dyDescent="0.2">
      <c r="A176" s="256" t="s">
        <v>317</v>
      </c>
      <c r="B176" s="256"/>
      <c r="C176" s="257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spans="1:31" x14ac:dyDescent="0.2">
      <c r="A177" s="237"/>
      <c r="B177" s="238"/>
      <c r="C177" s="239"/>
      <c r="D177" s="238"/>
      <c r="E177" s="238"/>
      <c r="F177" s="238"/>
      <c r="G177" s="240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AE177" t="s">
        <v>318</v>
      </c>
    </row>
    <row r="178" spans="1:31" x14ac:dyDescent="0.2">
      <c r="A178" s="241"/>
      <c r="B178" s="242"/>
      <c r="C178" s="243"/>
      <c r="D178" s="242"/>
      <c r="E178" s="242"/>
      <c r="F178" s="242"/>
      <c r="G178" s="24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spans="1:31" x14ac:dyDescent="0.2">
      <c r="A179" s="241"/>
      <c r="B179" s="242"/>
      <c r="C179" s="243"/>
      <c r="D179" s="242"/>
      <c r="E179" s="242"/>
      <c r="F179" s="242"/>
      <c r="G179" s="24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spans="1:31" x14ac:dyDescent="0.2">
      <c r="A180" s="241"/>
      <c r="B180" s="242"/>
      <c r="C180" s="243"/>
      <c r="D180" s="242"/>
      <c r="E180" s="242"/>
      <c r="F180" s="242"/>
      <c r="G180" s="24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1:31" x14ac:dyDescent="0.2">
      <c r="A181" s="245"/>
      <c r="B181" s="246"/>
      <c r="C181" s="247"/>
      <c r="D181" s="246"/>
      <c r="E181" s="246"/>
      <c r="F181" s="246"/>
      <c r="G181" s="248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spans="1:31" x14ac:dyDescent="0.2">
      <c r="A182" s="4"/>
      <c r="B182" s="5" t="s">
        <v>315</v>
      </c>
      <c r="C182" s="182" t="s">
        <v>315</v>
      </c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spans="1:31" x14ac:dyDescent="0.2">
      <c r="C183" s="184"/>
      <c r="AE183" t="s">
        <v>319</v>
      </c>
    </row>
  </sheetData>
  <mergeCells count="6">
    <mergeCell ref="A177:G181"/>
    <mergeCell ref="A1:G1"/>
    <mergeCell ref="C2:G2"/>
    <mergeCell ref="C3:G3"/>
    <mergeCell ref="C4:G4"/>
    <mergeCell ref="A176:C176"/>
  </mergeCells>
  <pageMargins left="0.39370078740157499" right="0.196850393700787" top="0.78740157499999996" bottom="0.78740157499999996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rvacl</dc:creator>
  <cp:lastModifiedBy>Vanduch Pavel, Ing.</cp:lastModifiedBy>
  <cp:lastPrinted>2014-02-28T09:52:57Z</cp:lastPrinted>
  <dcterms:created xsi:type="dcterms:W3CDTF">2009-04-08T07:15:50Z</dcterms:created>
  <dcterms:modified xsi:type="dcterms:W3CDTF">2023-05-31T12:10:39Z</dcterms:modified>
</cp:coreProperties>
</file>